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8000"/>
  </bookViews>
  <sheets>
    <sheet name="Consolidated " sheetId="8" r:id="rId1"/>
    <sheet name="DSRD&amp;I" sheetId="28" state="hidden" r:id="rId2"/>
    <sheet name="SPB" sheetId="27" state="hidden" r:id="rId3"/>
    <sheet name="Marktn" sheetId="26" state="hidden" r:id="rId4"/>
    <sheet name="CS" sheetId="25" state="hidden" r:id="rId5"/>
    <sheet name="DCS" sheetId="19" state="hidden" r:id="rId6"/>
    <sheet name="DICT" sheetId="2" state="hidden" r:id="rId7"/>
    <sheet name="DHRP-DD" sheetId="5" state="hidden" r:id="rId8"/>
    <sheet name="RISK" sheetId="6" state="hidden" r:id="rId9"/>
    <sheet name="IA" sheetId="7" state="hidden" r:id="rId10"/>
    <sheet name="Strategy" sheetId="3" state="hidden" r:id="rId11"/>
    <sheet name="DSRDI" sheetId="22" state="hidden" r:id="rId12"/>
    <sheet name="DF" sheetId="20" state="hidden" r:id="rId13"/>
    <sheet name="DHR" sheetId="13" state="hidden" r:id="rId14"/>
    <sheet name="Marketing " sheetId="16" state="hidden" r:id="rId15"/>
    <sheet name="Oversight" sheetId="23" state="hidden" r:id="rId16"/>
    <sheet name="BS" sheetId="24" state="hidden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Keitumetse BASUPI</author>
    <author>Katlego Kelebogile BOTLHOLE</author>
    <author>tc={91644517-4660-4266-AE2F-542617069B76}</author>
    <author>tc={E93E2313-926C-4611-861A-057758F3496F}</author>
  </authors>
  <commentList>
    <comment ref="E12" authorId="0">
      <text>
        <r>
          <rPr>
            <b/>
            <sz val="9"/>
            <rFont val="Tahoma"/>
            <charset val="134"/>
          </rPr>
          <t>Keitumetse BASUPI:</t>
        </r>
        <r>
          <rPr>
            <sz val="9"/>
            <rFont val="Tahoma"/>
            <charset val="134"/>
          </rPr>
          <t xml:space="preserve">
P900 000(HRDC)
P1 889 898(AFDB)</t>
        </r>
      </text>
    </comment>
    <comment ref="N12" authorId="0">
      <text>
        <r>
          <rPr>
            <b/>
            <sz val="9"/>
            <rFont val="Tahoma"/>
            <charset val="134"/>
          </rPr>
          <t>Keitumetse BASUPI:</t>
        </r>
        <r>
          <rPr>
            <sz val="9"/>
            <rFont val="Tahoma"/>
            <charset val="134"/>
          </rPr>
          <t xml:space="preserve">
Vetting and procurement is handled by AfDB</t>
        </r>
      </text>
    </comment>
    <comment ref="V106" authorId="1">
      <text>
        <r>
          <rPr>
            <b/>
            <sz val="9"/>
            <rFont val="Tahoma"/>
            <charset val="134"/>
          </rPr>
          <t>Katlego Kelebogile BOTLHOLE:</t>
        </r>
        <r>
          <rPr>
            <sz val="9"/>
            <rFont val="Tahoma"/>
            <charset val="134"/>
          </rPr>
          <t xml:space="preserve">
DICT TO ADVISE ON THIS PROCUREMENT ACTIVITY</t>
        </r>
      </text>
    </comment>
    <comment ref="D191" authorId="2">
      <text>
        <r>
          <rPr>
            <sz val="10"/>
            <rFont val="SimSun"/>
            <charset val="134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Recruitment and orientation. </t>
        </r>
      </text>
    </comment>
    <comment ref="G197" authorId="3">
      <text>
        <r>
          <rPr>
            <sz val="10"/>
            <rFont val="SimSun"/>
            <charset val="134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Incubation of entrepreneur startups</t>
        </r>
      </text>
    </comment>
  </commentList>
</comments>
</file>

<file path=xl/comments2.xml><?xml version="1.0" encoding="utf-8"?>
<comments xmlns="http://schemas.openxmlformats.org/spreadsheetml/2006/main">
  <authors>
    <author>Keitumetse BASUPI</author>
  </authors>
  <commentList>
    <comment ref="E5" authorId="0">
      <text>
        <r>
          <rPr>
            <b/>
            <sz val="9"/>
            <rFont val="Tahoma"/>
            <charset val="134"/>
          </rPr>
          <t>Keitumetse BASUPI:</t>
        </r>
        <r>
          <rPr>
            <sz val="9"/>
            <rFont val="Tahoma"/>
            <charset val="134"/>
          </rPr>
          <t xml:space="preserve">
P900 000(HRDC)
P1 889 898(AFDB)</t>
        </r>
      </text>
    </comment>
    <comment ref="N5" authorId="0">
      <text>
        <r>
          <rPr>
            <b/>
            <sz val="9"/>
            <rFont val="Tahoma"/>
            <charset val="134"/>
          </rPr>
          <t>Keitumetse BASUPI:</t>
        </r>
        <r>
          <rPr>
            <sz val="9"/>
            <rFont val="Tahoma"/>
            <charset val="134"/>
          </rPr>
          <t xml:space="preserve">
Vetting and procurement is handled by AfDB</t>
        </r>
      </text>
    </comment>
  </commentList>
</comments>
</file>

<file path=xl/sharedStrings.xml><?xml version="1.0" encoding="utf-8"?>
<sst xmlns="http://schemas.openxmlformats.org/spreadsheetml/2006/main" count="5938" uniqueCount="964">
  <si>
    <t>DISCIPLINE</t>
  </si>
  <si>
    <t>Project Description</t>
  </si>
  <si>
    <t>Project Activity</t>
  </si>
  <si>
    <t>Budget Amount BWP</t>
  </si>
  <si>
    <t>Estimated Cost BWP</t>
  </si>
  <si>
    <t xml:space="preserve"> Method of Procurement</t>
  </si>
  <si>
    <t xml:space="preserve">Preparation of ITT/RFQ (inc TORs &amp; Market Research )  </t>
  </si>
  <si>
    <t xml:space="preserve">Submission of ITT/RFQ to POU for vetting </t>
  </si>
  <si>
    <t>Date of Intended  publication of tender (where applicable)</t>
  </si>
  <si>
    <t>Issuing of invitation to tender/RFQ</t>
  </si>
  <si>
    <t>Closing date for tenders/RFQs</t>
  </si>
  <si>
    <t>Evaluation of tender by evaluation committee</t>
  </si>
  <si>
    <t>Verification of Evaluation Report by PU</t>
  </si>
  <si>
    <t>Submission of Evaluation Report to POU</t>
  </si>
  <si>
    <t>Pre-Adjudication by POU</t>
  </si>
  <si>
    <t>Award Decision by AO</t>
  </si>
  <si>
    <t>Cooling Off and Debriefing</t>
  </si>
  <si>
    <t>Contract Signing</t>
  </si>
  <si>
    <t>Commencement of Project Implementation</t>
  </si>
  <si>
    <t>Completion of project Implementaion</t>
  </si>
  <si>
    <t>End of Activity Report</t>
  </si>
  <si>
    <t>NO</t>
  </si>
  <si>
    <t>Offiice of the Chief Executive Officer</t>
  </si>
  <si>
    <t>Board Secretary</t>
  </si>
  <si>
    <t>Services</t>
  </si>
  <si>
    <t>Board Evaluation</t>
  </si>
  <si>
    <t>Board Evaluation ( consultancy fees)</t>
  </si>
  <si>
    <t>P150 000</t>
  </si>
  <si>
    <t>RFQ</t>
  </si>
  <si>
    <t>Done</t>
  </si>
  <si>
    <t>17/07/2026</t>
  </si>
  <si>
    <t>23/07/2026</t>
  </si>
  <si>
    <t>31/07/2026</t>
  </si>
  <si>
    <t>18/08/2026</t>
  </si>
  <si>
    <t>N/A</t>
  </si>
  <si>
    <t>16/06/2026</t>
  </si>
  <si>
    <t>Board Corporate Governance Training</t>
  </si>
  <si>
    <t xml:space="preserve">Board Induction ( workshop facilities, facilitators trainining fee) </t>
  </si>
  <si>
    <t>Micro Procurement</t>
  </si>
  <si>
    <t>20/10/2026</t>
  </si>
  <si>
    <t>22/10/2026</t>
  </si>
  <si>
    <t>27/10/2026</t>
  </si>
  <si>
    <t>Board Training</t>
  </si>
  <si>
    <t>Board Training (consultancy fees, workshop facilities)</t>
  </si>
  <si>
    <t>30/10/2026</t>
  </si>
  <si>
    <t>Board Retreat</t>
  </si>
  <si>
    <t>Board Retreat ( workshop facilities and services)</t>
  </si>
  <si>
    <t>17/9/2026</t>
  </si>
  <si>
    <t>Total Board Secretary</t>
  </si>
  <si>
    <t>Strategy Unit</t>
  </si>
  <si>
    <t xml:space="preserve">Preparation of ITT (inc TORs &amp; Market Research )  </t>
  </si>
  <si>
    <t>Submission of ITT's/QPP's to POU for vetting</t>
  </si>
  <si>
    <t>Issuing of invitation to tender</t>
  </si>
  <si>
    <t>Closing date for tenders</t>
  </si>
  <si>
    <t>Develop NHRDS</t>
  </si>
  <si>
    <t xml:space="preserve">Consultancy services to develop the NHRDS </t>
  </si>
  <si>
    <t>Open International Bidding</t>
  </si>
  <si>
    <t>Develop HRDC 3rd Income Stream (Establish business development)</t>
  </si>
  <si>
    <t>Develop HRDC funding strategy</t>
  </si>
  <si>
    <t>ODB</t>
  </si>
  <si>
    <t xml:space="preserve">Services </t>
  </si>
  <si>
    <t>Capacity building on foresight &amp; futures thinking</t>
  </si>
  <si>
    <t>Capacity building on foresight &amp; futures thinking (workshop facilities, training fees)</t>
  </si>
  <si>
    <t>Staff Strategy Retreat</t>
  </si>
  <si>
    <t>Workshop facilities and catering services for Staff Strategy retreat</t>
  </si>
  <si>
    <t>2025-2026 Business Plan Mid-Term Review</t>
  </si>
  <si>
    <t xml:space="preserve">Workshop facilities and catering services for Business Plan Mid term review </t>
  </si>
  <si>
    <t>Development of the HRDC Strategic Plan 2026-2031</t>
  </si>
  <si>
    <t>Consultancy services for the Development of the HRDC Strategic Plan (workshop facilities and catering Services )</t>
  </si>
  <si>
    <t>Development of the 2027-2028 Annual Business Plan</t>
  </si>
  <si>
    <t>Develop 2027-2028 Annual Business Plan -workshop facilities and catering</t>
  </si>
  <si>
    <t>Total Strategy Unit</t>
  </si>
  <si>
    <t>Internal Auditor Unit</t>
  </si>
  <si>
    <t>Ethics Hotline (Retainer and promotion)</t>
  </si>
  <si>
    <t>One Year Contract for Provision of fraud and ethics hotline</t>
  </si>
  <si>
    <t>Internal quality Review</t>
  </si>
  <si>
    <t>Internal Assessment of the internal audit function</t>
  </si>
  <si>
    <t>External Quality Review</t>
  </si>
  <si>
    <t>Quality assurance of the External audit function</t>
  </si>
  <si>
    <t>Total Internal Audit</t>
  </si>
  <si>
    <t>Risk Unit</t>
  </si>
  <si>
    <t>Total</t>
  </si>
  <si>
    <t>Total Risk Unit</t>
  </si>
  <si>
    <t>Procurement Oversight</t>
  </si>
  <si>
    <t>Total  Procurement Oversight Unit</t>
  </si>
  <si>
    <t>Total OCEO</t>
  </si>
  <si>
    <t>Offiice of the Chief Operations Officer</t>
  </si>
  <si>
    <t>Marketing and Comms</t>
  </si>
  <si>
    <t>Ghanzi Agriculture Show</t>
  </si>
  <si>
    <t>Exhibition Stalls, Branding, Transport &amp; Accomodation, and Meals  for Ghanzi Agriculture Show</t>
  </si>
  <si>
    <t xml:space="preserve">HATAB Conference </t>
  </si>
  <si>
    <t xml:space="preserve">Exhition Stalls, Branding, Transport &amp; Accomodation, and Meals for HATAB Conference </t>
  </si>
  <si>
    <t xml:space="preserve">Botswana Consumer Fair </t>
  </si>
  <si>
    <t xml:space="preserve">Exhition Stalls, Branding, Transport &amp; Accomodation, and Meals  </t>
  </si>
  <si>
    <t>Digital Marketing (Social Media Management)</t>
  </si>
  <si>
    <t xml:space="preserve">Service Provision to Manage HRDC Social Media Pages </t>
  </si>
  <si>
    <t xml:space="preserve">RFQ </t>
  </si>
  <si>
    <t>Print Media</t>
  </si>
  <si>
    <t xml:space="preserve">advertising space in print media </t>
  </si>
  <si>
    <t xml:space="preserve">Radio Campaign </t>
  </si>
  <si>
    <t xml:space="preserve">advertising space on RADIO </t>
  </si>
  <si>
    <t xml:space="preserve">Television </t>
  </si>
  <si>
    <t>advertising space on TV</t>
  </si>
  <si>
    <t xml:space="preserve">Outdoor Advertising </t>
  </si>
  <si>
    <t xml:space="preserve"> space on Outdoor Advertising </t>
  </si>
  <si>
    <t>CEO's Advocacy and Lobbying Plan Implementation</t>
  </si>
  <si>
    <t>CEO's Advocacy and Lobbying Plan Stakeholder Engagement Activities</t>
  </si>
  <si>
    <t>Supplies</t>
  </si>
  <si>
    <t xml:space="preserve">Board Promotional Materials </t>
  </si>
  <si>
    <t>Procurement of Promotional Materials for Board Members</t>
  </si>
  <si>
    <t xml:space="preserve">Staff Promotional Materials </t>
  </si>
  <si>
    <t xml:space="preserve">Procurement of Promotional Materials for Staff </t>
  </si>
  <si>
    <t xml:space="preserve">General Promotional Materials </t>
  </si>
  <si>
    <t xml:space="preserve">Podcast Services </t>
  </si>
  <si>
    <t xml:space="preserve">Procurement of Podcast Services </t>
  </si>
  <si>
    <t xml:space="preserve">Development of Imagery </t>
  </si>
  <si>
    <t xml:space="preserve">Repository for images </t>
  </si>
  <si>
    <t>UB Foundation</t>
  </si>
  <si>
    <t>UB Foundation Sponsorship</t>
  </si>
  <si>
    <t>CEO and COO Hospitality</t>
  </si>
  <si>
    <t>Stakeholder Engagement Activities</t>
  </si>
  <si>
    <t>CSR Project</t>
  </si>
  <si>
    <t>CSR Initiativse</t>
  </si>
  <si>
    <t>Annual Report</t>
  </si>
  <si>
    <t xml:space="preserve">Printing of Annual Report </t>
  </si>
  <si>
    <t xml:space="preserve">Corporate Profile </t>
  </si>
  <si>
    <t xml:space="preserve">Printing of Corporate Profile </t>
  </si>
  <si>
    <t xml:space="preserve">Re-Printing </t>
  </si>
  <si>
    <t xml:space="preserve">Re-printing of publications </t>
  </si>
  <si>
    <t>Total  Marketing and Comms</t>
  </si>
  <si>
    <t>Total OCOO</t>
  </si>
  <si>
    <t>Department of Statistics, Research, Development and Innovation</t>
  </si>
  <si>
    <t>Develop &amp; implement the LMIS rollout plan</t>
  </si>
  <si>
    <t>Stakeholder engagements for the launch</t>
  </si>
  <si>
    <t>Facilitate system readiness activities (system pilot, data and content update)</t>
  </si>
  <si>
    <t>Facilitate logistical preparations for launch (procurement of venue, live streaming &amp; internet support, publicity &amp; communication)</t>
  </si>
  <si>
    <t>Procurement of LMIS promotional material</t>
  </si>
  <si>
    <t>Conduct the handover ceremony (MoHE, MLHA, DPSM, MLGTA, MCI)</t>
  </si>
  <si>
    <t>Conduct end-user capacity building workshops (MDAs, pivate sector,local authorities)Conference facilities, travel</t>
  </si>
  <si>
    <t>Conduct country-wide dissemination workshops ( conference facilities, accomodation, travel, meals)</t>
  </si>
  <si>
    <t>Implementation of LMO/LMIS Operational Actvities</t>
  </si>
  <si>
    <t>Quarter 2 - LMO Governing Body meetings (refreshments, conference facilities)</t>
  </si>
  <si>
    <t>Quarter 3 - LMO Governing Body meetings</t>
  </si>
  <si>
    <t>Quarter 4 - LMO Governing Body meetings(refreshments, conference facility)</t>
  </si>
  <si>
    <t>Collaborate with stakeholders in the production of labour market information</t>
  </si>
  <si>
    <t>LMIS Portal content development and uploading</t>
  </si>
  <si>
    <t>LMIS Portal stakeholder engagement (workshop facilities, travel)</t>
  </si>
  <si>
    <t>Joint Steering Committee Retreat for JSD( accomodation, travel, conference facilities)</t>
  </si>
  <si>
    <t>Signing of LMIS MoUs &amp; MoAs for Jobseeker Database implementation (meals, conference facilities, décor,sound)</t>
  </si>
  <si>
    <t>Micro Procurements</t>
  </si>
  <si>
    <t xml:space="preserve"> LMIS .STAT</t>
  </si>
  <si>
    <t>Conduct targeted LMIS .Stat dissemination workshops (researchers, TEI students, planners, policy advisors)</t>
  </si>
  <si>
    <t>Undertake assessments exercise with MLHA &amp; DPSM for relevant administrative labour market data</t>
  </si>
  <si>
    <t>Capacity building for MLHA &amp; DPSM on  LMIS.STAT data structures framework</t>
  </si>
  <si>
    <t>Participation in SADC LMIS.Stat project</t>
  </si>
  <si>
    <t>Prepare &amp; upload approved administrative records indicators in the LMIS.STAT</t>
  </si>
  <si>
    <t>Process &amp; upload the 2024/25 BMTHS indicators in the LMIS.STAT</t>
  </si>
  <si>
    <t>Process &amp; upload historic TEI data sets in the LMIS.STAT</t>
  </si>
  <si>
    <t>Produce a high-level labour market performance report based on LMIS.STAT</t>
  </si>
  <si>
    <t>Development of Skills Audit Framework - MLHA</t>
  </si>
  <si>
    <t>Inception &amp; development of data collection instruments</t>
  </si>
  <si>
    <t>Procurement of service provider for newspapers</t>
  </si>
  <si>
    <t>Produce the 2025 Tertiary Education Statistics Report</t>
  </si>
  <si>
    <t>Editing of the 2025 Tertiary Education Statistics Report</t>
  </si>
  <si>
    <t>Printing and publishing of the 2025 Tertiary Education Statistics Report</t>
  </si>
  <si>
    <t>Conduct 2026/27 Census</t>
  </si>
  <si>
    <t>Data Collection exercise ( venue, travel, accomodation etc)</t>
  </si>
  <si>
    <t>Total DSRDI</t>
  </si>
  <si>
    <t>Department of Funding</t>
  </si>
  <si>
    <t>HRDF Administration</t>
  </si>
  <si>
    <t xml:space="preserve"> </t>
  </si>
  <si>
    <t>Claims collection and workplace support -Palapye/Orapa</t>
  </si>
  <si>
    <t>Transport and accommodation for officers- Palapye/Orapa</t>
  </si>
  <si>
    <t>Completed</t>
  </si>
  <si>
    <t>Claims collection and workplace support -Francistown</t>
  </si>
  <si>
    <t>Transport and accommodation for officers- Francistown</t>
  </si>
  <si>
    <t>Claims collection and workplace support -Maun</t>
  </si>
  <si>
    <t>Transport and accommodation for officers- Maun</t>
  </si>
  <si>
    <t>Claims collection and workplace support -Lobatse/Jwaneng</t>
  </si>
  <si>
    <t>Transport and accommodation for officers- Lobatse/ Jwaneng</t>
  </si>
  <si>
    <t>Capacity building-breakfast meeting in Maun</t>
  </si>
  <si>
    <t>Logistics for Breakfast meeting in Maun</t>
  </si>
  <si>
    <t>Capacity building-breakfast meeting S/Phikwe</t>
  </si>
  <si>
    <t>Capacity building-breakfast meeting in Francistown</t>
  </si>
  <si>
    <t>Logistics for Breakfast meeting in Francistown</t>
  </si>
  <si>
    <t>Capacity building-breakfast meeting in Kasane</t>
  </si>
  <si>
    <t>Logistics for Breakfast meeting in Kasane</t>
  </si>
  <si>
    <t>Capacity building-breakfast meeting in Gaborone</t>
  </si>
  <si>
    <t>Logistics for Breakfast meeting in Gaborone</t>
  </si>
  <si>
    <t>Advertising</t>
  </si>
  <si>
    <t>Purchase of Protective Clothing</t>
  </si>
  <si>
    <t>Levy Payers Deadline- Adverts</t>
  </si>
  <si>
    <t xml:space="preserve">Fraud awareness adverts </t>
  </si>
  <si>
    <t>AAHEFA Subscription payment</t>
  </si>
  <si>
    <t xml:space="preserve"> AAHEFA Subscription-Invoice</t>
  </si>
  <si>
    <t>30/02/2027</t>
  </si>
  <si>
    <t>e-HRDFS Project</t>
  </si>
  <si>
    <t xml:space="preserve">Design, Development and Implementation of e-HRDF System </t>
  </si>
  <si>
    <t>Hardware Procurement-E-HRDF</t>
  </si>
  <si>
    <t>31/04/2025</t>
  </si>
  <si>
    <t xml:space="preserve">e-HRDF System </t>
  </si>
  <si>
    <t>Call Centre Hardware and Licenses</t>
  </si>
  <si>
    <t xml:space="preserve">Consultancy Services for the Design, development and Implementation of the e-HRDFS </t>
  </si>
  <si>
    <t>Other Developer Recommended Training-Contact Centre Training</t>
  </si>
  <si>
    <t>As and When</t>
  </si>
  <si>
    <t>Other Developee Recommended Training(e.g Business Intelligence Reporting  e.t.c)</t>
  </si>
  <si>
    <t>Other Developer Recommended Training-IT Support Training</t>
  </si>
  <si>
    <t>Other Developer Recommended Training- System Enhancements training</t>
  </si>
  <si>
    <t xml:space="preserve">Consultancy Services for the Design, development and Implementation of the e-HRDFS  </t>
  </si>
  <si>
    <t>Activation Materials-Water Bottles, Pens, Keyholders e.t.c</t>
  </si>
  <si>
    <t>Activation Materials-T-Shirts (Project Teams)</t>
  </si>
  <si>
    <t>Publicity-Display Posters/Fliers e.t.c</t>
  </si>
  <si>
    <t>Publicity-Print Media Advertising</t>
  </si>
  <si>
    <t>Social Media Advertising</t>
  </si>
  <si>
    <t>Publicity-Radio Advertising</t>
  </si>
  <si>
    <t xml:space="preserve">As and When </t>
  </si>
  <si>
    <t xml:space="preserve">Meeting Refreshments/ External Meeting Venue Expenses for e-HRDF Consultants </t>
  </si>
  <si>
    <t>High level Capacitation Workshop e.g  Facilities, Meals: INTERNAL SYSTEM USERS</t>
  </si>
  <si>
    <t>High level Capacitation Workshop e.g  Facilities, Meals: GABORONE</t>
  </si>
  <si>
    <t>High level Capacitation Workshop e.g  Facilities, Meals, accomodation, transport: MAUN</t>
  </si>
  <si>
    <t>High level Capacitation Workshop e.g  Facilities, Meals, accomodation, transport: FRANCISTOWN</t>
  </si>
  <si>
    <t>High level Capacitation Workshop e.g  Facilities, Meals, accomodation, transport:JWANENG/LOBATSE/ KANYE</t>
  </si>
  <si>
    <t>High level Capacitation Workshop e.g  Facilities, Meals, accomodation, transport:KASANE</t>
  </si>
  <si>
    <t>High level Capacitation Workshop e.g  Facilities, Meals, accomodation, transport: PALAPYE/SEROWE/         S. PHIKWE</t>
  </si>
  <si>
    <t>High level Capacitation Workshop e.g  Facilities, Meals, accomodation, transport: LETLHAKANE/ORAPA</t>
  </si>
  <si>
    <t>High level Capacitation Workshop e.g  Facilities, Meals, accomodation, transport: GHANZI</t>
  </si>
  <si>
    <t>Non Credit Bearing Short Courses Unit</t>
  </si>
  <si>
    <t>Capacitate NCBSC Team Members</t>
  </si>
  <si>
    <t>Quality Assurance in Curriculum/Course Development</t>
  </si>
  <si>
    <t xml:space="preserve">Systems Audit in Education Environment </t>
  </si>
  <si>
    <t>Conduct Stakeholders Workshops</t>
  </si>
  <si>
    <t>Conduct Stakeholders Workshops in Kasane (travel, accomodation, workshop facilities)</t>
  </si>
  <si>
    <t>Micro Procuremen</t>
  </si>
  <si>
    <t xml:space="preserve">31/07/2026
</t>
  </si>
  <si>
    <t>Conduct Stakeholders Workshops in Maun (travel, accomodation, workshop facilities)</t>
  </si>
  <si>
    <t xml:space="preserve">31/08/2026
</t>
  </si>
  <si>
    <t>Conduct Stakeholders Workshops in  F/town (travel, accomodation, workshop facilities)</t>
  </si>
  <si>
    <t xml:space="preserve">N/A
</t>
  </si>
  <si>
    <t xml:space="preserve">29/09/2026
</t>
  </si>
  <si>
    <t>Conduct Stakeholders Workshops in  Palapye (travel, accomodation, workshop facilities)</t>
  </si>
  <si>
    <t xml:space="preserve">01/11/2026
</t>
  </si>
  <si>
    <t>Conduct Stakeholders Workshops in  Gaborone</t>
  </si>
  <si>
    <t xml:space="preserve">30/11/2026
</t>
  </si>
  <si>
    <t>Conduct Stakeholders Workshops in  Jwaneng (travel, accomodation, workshop facilities)</t>
  </si>
  <si>
    <t xml:space="preserve">M&amp;E to ETP's </t>
  </si>
  <si>
    <t>Conduct M&amp;E to ETPs in Kasane</t>
  </si>
  <si>
    <t xml:space="preserve">21/07/2026
</t>
  </si>
  <si>
    <t>Conduct M&amp;E to ETPs in  Maun</t>
  </si>
  <si>
    <t>Conduct M&amp;E to ETPs in  F/Town</t>
  </si>
  <si>
    <t>Conduct M&amp;E to ETPs in  Palapye</t>
  </si>
  <si>
    <t>Conduct M&amp;E to ETPs in  Jwaneng</t>
  </si>
  <si>
    <t>Consultancy</t>
  </si>
  <si>
    <t>Engagement of Independent Reviewers</t>
  </si>
  <si>
    <t>Services of subject expert</t>
  </si>
  <si>
    <t>TBD</t>
  </si>
  <si>
    <t>Advertisements</t>
  </si>
  <si>
    <t xml:space="preserve">Public Notice on  Reviewed Guidelines &amp; Fees
</t>
  </si>
  <si>
    <t>Workplace Learning Unit</t>
  </si>
  <si>
    <t xml:space="preserve">Provision of protective clothing </t>
  </si>
  <si>
    <t xml:space="preserve">Protective clothing for WPL Officers </t>
  </si>
  <si>
    <t xml:space="preserve">Micro Procurement </t>
  </si>
  <si>
    <t xml:space="preserve">N/A </t>
  </si>
  <si>
    <t>Capacity Building workshop in Palapye</t>
  </si>
  <si>
    <t>NA</t>
  </si>
  <si>
    <t xml:space="preserve">Capacity Building workshop in Letlhakane/Orapa </t>
  </si>
  <si>
    <t xml:space="preserve">Capacity Building workshop in Jwaneng   </t>
  </si>
  <si>
    <t xml:space="preserve">Capacity Building workshop in Tsabong </t>
  </si>
  <si>
    <t>02/06/026</t>
  </si>
  <si>
    <t xml:space="preserve">Capacity Building workshop in Kang </t>
  </si>
  <si>
    <t xml:space="preserve">Capacity Building workshop in Hukuntsi </t>
  </si>
  <si>
    <t xml:space="preserve">Capacity Building workshop - Hukuntsi </t>
  </si>
  <si>
    <t xml:space="preserve">Capacity Building workshop - Hukuntsi  </t>
  </si>
  <si>
    <t xml:space="preserve">Hard to reach Maun Youth Enterprises </t>
  </si>
  <si>
    <t>Hard to reach Maun Youth Enterprises (Travel, accomodation, workshop facilities)</t>
  </si>
  <si>
    <t>10/08/206</t>
  </si>
  <si>
    <t xml:space="preserve">Hard to reach Ghanzi Youth Enterprises </t>
  </si>
  <si>
    <t>Hard to reach Ghanzi Youth Enterprises (Travel, accomodation, workshop facilities)</t>
  </si>
  <si>
    <t xml:space="preserve">Hard to reach Tsabong Youth Enterprises </t>
  </si>
  <si>
    <t xml:space="preserve">WPL Adverts ( WSTP's and WPL Workshops)  </t>
  </si>
  <si>
    <t xml:space="preserve">WPL Brochure </t>
  </si>
  <si>
    <t xml:space="preserve">Conduct Monitoring and Evaluation to capacitated workplaces and Compliance Check </t>
  </si>
  <si>
    <t xml:space="preserve">Conduct Monitoring and Evaluation Support Visit in Selibe Phikwe (Travel, accomodation, workshop facilities)  </t>
  </si>
  <si>
    <t xml:space="preserve">Conduct Monitoring and Evaluation Support Visit in Francistown  (Travel, accomodation, workshop facilities)  </t>
  </si>
  <si>
    <t xml:space="preserve">Conduct Monitoring and Evaluation Support Visit in Gaborone  (Travel, accomodation, workshop facilities)  </t>
  </si>
  <si>
    <t xml:space="preserve">Conduct Monitoring and Evaluation Support Visit in Kasane (Travel, accomodation, workshop facilities)    </t>
  </si>
  <si>
    <t>Conduct Monitoring and Evaluation Support Visit in Maun  (Travel, accomodation, workshop facilities)</t>
  </si>
  <si>
    <t xml:space="preserve">Conduct Monitoring and Evaluation Support Visit in Ghanzi    </t>
  </si>
  <si>
    <t xml:space="preserve">Conduct Monitoring and Evaluation Support Visit in Shakawe  (Travel, accomodation, meals)  </t>
  </si>
  <si>
    <t xml:space="preserve">Conduct Monitoring and Evaluation Support Visit in Lobatse   (Travel, accomodation, meals) </t>
  </si>
  <si>
    <t xml:space="preserve">Conduct Monitoring and Evaluation Support Visit in Palapye  (Travel, accomodation, meals) </t>
  </si>
  <si>
    <t xml:space="preserve">Conduct Monitoring and Evaluation Support Visit in Letlhakane/Orapa (Travel, accomodation, meals)  </t>
  </si>
  <si>
    <t xml:space="preserve">Conduct Monitoring and Evaluation Support Visit in Jwaneng    </t>
  </si>
  <si>
    <t xml:space="preserve">Conduct Monitoring and Evaluation Support Visit in Tsabong     </t>
  </si>
  <si>
    <t xml:space="preserve">Conduct Monitoring and Evaluation Support Visit in Kang     </t>
  </si>
  <si>
    <t xml:space="preserve">Conduct Monitoring and Evaluation Support Visit in Hukuntsi     </t>
  </si>
  <si>
    <t>Total DF</t>
  </si>
  <si>
    <t xml:space="preserve">DHRDP- </t>
  </si>
  <si>
    <t xml:space="preserve">Development of Botswana Skills Forecasting Model </t>
  </si>
  <si>
    <t xml:space="preserve">Consultancy for Development of Botswana Skills Foorecasting Model </t>
  </si>
  <si>
    <t>Spill over</t>
  </si>
  <si>
    <t>Stakeholder Consultations (Travel, accomodation, meals)</t>
  </si>
  <si>
    <t>Capacity Building (Travel, workshop facility)</t>
  </si>
  <si>
    <t>Review Annual Priority Skills</t>
  </si>
  <si>
    <t>Data Collection for 17 sectors (Travel, accomodation, meals)</t>
  </si>
  <si>
    <t>Data Collection for 17 sectors (Travel, workshop facility)</t>
  </si>
  <si>
    <t xml:space="preserve"> Stakeholder Validations Workshops (Travel, accomodation, meals)</t>
  </si>
  <si>
    <t xml:space="preserve"> Stakeholder Validations Workshops (Travel, workshop facility)</t>
  </si>
  <si>
    <t>Editing and Printing</t>
  </si>
  <si>
    <t>Dissemination Workshops and Conferences on Prioirity Skills Reports (Travel, accomodation, meals)</t>
  </si>
  <si>
    <t>Dissemination Workshops and Conferences on Prioirity Skills Reports (Travel, workshop facility)</t>
  </si>
  <si>
    <t>Industry-Led Capacity building (BETP) Textiles</t>
  </si>
  <si>
    <t>Industry Mobilisation (Travel, accomodation, meals)</t>
  </si>
  <si>
    <t>Industry Mobilisation (workshop facilities)</t>
  </si>
  <si>
    <t>25/03/2027</t>
  </si>
  <si>
    <t>Conduct Skills Gap Analysis</t>
  </si>
  <si>
    <t>17/8/2026</t>
  </si>
  <si>
    <t>31/08/2026</t>
  </si>
  <si>
    <t>18/09/2026</t>
  </si>
  <si>
    <t>25/09/2026</t>
  </si>
  <si>
    <t>23/10/2026</t>
  </si>
  <si>
    <t>26/10/2026</t>
  </si>
  <si>
    <t>28/02/2027</t>
  </si>
  <si>
    <t>Training Equipment</t>
  </si>
  <si>
    <t>16/10/2026</t>
  </si>
  <si>
    <t>27/11/2026</t>
  </si>
  <si>
    <t>18/12/2026</t>
  </si>
  <si>
    <t>14/1/2027</t>
  </si>
  <si>
    <t>22/01/2027</t>
  </si>
  <si>
    <t>25/01/2027</t>
  </si>
  <si>
    <t>15/02/2027</t>
  </si>
  <si>
    <t>26/03/2027</t>
  </si>
  <si>
    <t>31/03/2027</t>
  </si>
  <si>
    <t>Select &amp; Onboard Trainers</t>
  </si>
  <si>
    <t>Training Materials</t>
  </si>
  <si>
    <t>16/07/2026</t>
  </si>
  <si>
    <t>20/07/2026</t>
  </si>
  <si>
    <t>25/07/2026</t>
  </si>
  <si>
    <t>27/07/2026</t>
  </si>
  <si>
    <t>14/12/2026</t>
  </si>
  <si>
    <t>Protective clothing</t>
  </si>
  <si>
    <t>Machine consumables</t>
  </si>
  <si>
    <t>Curriculum development</t>
  </si>
  <si>
    <t>15/07/2026</t>
  </si>
  <si>
    <t>Select &amp; Onboard Trainees(orientation facilities, adverts)</t>
  </si>
  <si>
    <t>21/07/2026</t>
  </si>
  <si>
    <t>29/07/2026</t>
  </si>
  <si>
    <t>21/08/2026</t>
  </si>
  <si>
    <t>Launch Mentorship Programme (workshop facilities, equipment)</t>
  </si>
  <si>
    <t xml:space="preserve">Tender </t>
  </si>
  <si>
    <t>12/03/027</t>
  </si>
  <si>
    <t>30/04/2027</t>
  </si>
  <si>
    <t>14/05/207</t>
  </si>
  <si>
    <t>21/05/2027</t>
  </si>
  <si>
    <t>28/05/2027</t>
  </si>
  <si>
    <t>18/06/2027</t>
  </si>
  <si>
    <t>25/06/2027</t>
  </si>
  <si>
    <t>28/06/2028</t>
  </si>
  <si>
    <t>30/03/2028</t>
  </si>
  <si>
    <r>
      <rPr>
        <b/>
        <sz val="10"/>
        <rFont val="Times New Roman"/>
        <charset val="134"/>
      </rPr>
      <t xml:space="preserve">GEF SGP UNDP </t>
    </r>
    <r>
      <rPr>
        <sz val="10"/>
        <rFont val="Times New Roman"/>
        <charset val="134"/>
      </rPr>
      <t xml:space="preserve"> Community-Led Capacity Development for the Panhandle Communities Towards- Environmental Conservation and Sustainable Livelihoods</t>
    </r>
  </si>
  <si>
    <t>Internal  Travel (travel and fuel)</t>
  </si>
  <si>
    <t>Stakeholder Meetings &amp; Workshops( veues, workshop facilities)</t>
  </si>
  <si>
    <t>Printing (Reports and Documentation)</t>
  </si>
  <si>
    <t>IFTDO Annual Subscrition Fees</t>
  </si>
  <si>
    <t>Annual Subscription Fees for Associations</t>
  </si>
  <si>
    <t>Institutional Planning</t>
  </si>
  <si>
    <t>Institutional Planning support to Kgatleng Brigade (RFQ-Internal travel Costs, Accommodation &amp; incidental expenses)</t>
  </si>
  <si>
    <t>Monitor implementation of Institutional Plan for  Molepolole College of Education</t>
  </si>
  <si>
    <t>Monitor implementation of Institutional Plan of Chobe Brigade</t>
  </si>
  <si>
    <t>12//08/2026</t>
  </si>
  <si>
    <t>Monitor implementation of Institutional Plan in Central District Brigades (Tutume and Nswazwi; Marobela and Marapong)</t>
  </si>
  <si>
    <t>19/08/2026</t>
  </si>
  <si>
    <t>25/08/2026</t>
  </si>
  <si>
    <t>27/08/2026</t>
  </si>
  <si>
    <t>18/9/2026</t>
  </si>
  <si>
    <t>Dissemination workshop for Greater Gaborone institutions</t>
  </si>
  <si>
    <t>Dissemination workshop for Greater Francistown institutions</t>
  </si>
  <si>
    <t>DHRDP- Student Support and Welfare</t>
  </si>
  <si>
    <t>BHRDS Gaborone</t>
  </si>
  <si>
    <t>Networking Dinner Decor</t>
  </si>
  <si>
    <t>Entertainment (networking dinner)</t>
  </si>
  <si>
    <t>networking dinner MC</t>
  </si>
  <si>
    <t>BHRDS Fair Provision of Décor</t>
  </si>
  <si>
    <t xml:space="preserve">BHRDS Fair Medical Standby </t>
  </si>
  <si>
    <t xml:space="preserve">BHRDS Fair Photography + Video Coverage </t>
  </si>
  <si>
    <t xml:space="preserve">BHRDS Fair token of appreciation gifts </t>
  </si>
  <si>
    <t>BHRDS Fair Technical Equipment</t>
  </si>
  <si>
    <t>Provision of tents&amp;chairs during the 2026 BHRDS fair in Gabs</t>
  </si>
  <si>
    <t>internet provision during the BHRDS Fair</t>
  </si>
  <si>
    <t>BHRDS Fair Airtime for organisers (500*10 people and 100*8people)</t>
  </si>
  <si>
    <t>BHRDS Fair Catalogues</t>
  </si>
  <si>
    <t>BHRDS name tags</t>
  </si>
  <si>
    <t>HRD Banners (BHRDS)</t>
  </si>
  <si>
    <t>Social Media Marketing</t>
  </si>
  <si>
    <t>Radio Marketing</t>
  </si>
  <si>
    <t>Newspapers</t>
  </si>
  <si>
    <t>Social media management (3 months)</t>
  </si>
  <si>
    <t>T-shirts</t>
  </si>
  <si>
    <t>Golfshirts</t>
  </si>
  <si>
    <t>BHRDS Merchandise (pens, drawstring bags, hats)</t>
  </si>
  <si>
    <t>Overalls</t>
  </si>
  <si>
    <t>Umbrellas</t>
  </si>
  <si>
    <t>Bottled Water</t>
  </si>
  <si>
    <t>Exhibitors pre and post briefing meetings</t>
  </si>
  <si>
    <t xml:space="preserve">Entertainment cost (official opening and Dinner) </t>
  </si>
  <si>
    <t>BHRDS Francistown</t>
  </si>
  <si>
    <t>Venue</t>
  </si>
  <si>
    <t>Venue (cleaning, Sceurity, electricity)</t>
  </si>
  <si>
    <t>Venue (Medical stand by )</t>
  </si>
  <si>
    <t>Marquee</t>
  </si>
  <si>
    <t>Vip toilets</t>
  </si>
  <si>
    <t>Screen for HRD vid</t>
  </si>
  <si>
    <t>Décor</t>
  </si>
  <si>
    <t>Catering (Water,dinner, bar limit)</t>
  </si>
  <si>
    <t>Data collection and capturing</t>
  </si>
  <si>
    <t>Video and photography</t>
  </si>
  <si>
    <t>Sound and Entertaiment</t>
  </si>
  <si>
    <t>Transport (Car rentals, flights)</t>
  </si>
  <si>
    <t>Transport (Car rentals F/town)</t>
  </si>
  <si>
    <t xml:space="preserve">Flights tickets </t>
  </si>
  <si>
    <t>Token of appreciation</t>
  </si>
  <si>
    <t>Internet</t>
  </si>
  <si>
    <t>Power connection</t>
  </si>
  <si>
    <t>Airtime</t>
  </si>
  <si>
    <t>MAUN BHRDS</t>
  </si>
  <si>
    <t xml:space="preserve">Venue </t>
  </si>
  <si>
    <t>Transport for Board member</t>
  </si>
  <si>
    <t>Capacity Building for Career Guidance Teachers</t>
  </si>
  <si>
    <t>Travel and Accommodation</t>
  </si>
  <si>
    <t>Venue and Catering Services</t>
  </si>
  <si>
    <t>BHDRS Impact Study</t>
  </si>
  <si>
    <t>Hire data Collection clerks</t>
  </si>
  <si>
    <t>Stakeholder Consultation &amp; Validation Workshops (venue, catering, materials, participant support)</t>
  </si>
  <si>
    <t>Transport &amp; Logistics (fuel, vehicle hire if required, accommodation, subsistence)</t>
  </si>
  <si>
    <t>Total DHRDP</t>
  </si>
  <si>
    <t>DICT</t>
  </si>
  <si>
    <t>IT Tablets (Surface Go)</t>
  </si>
  <si>
    <t>and delivery of tablets</t>
  </si>
  <si>
    <t>Users Laptops</t>
  </si>
  <si>
    <t>Supply and Delivery of laptops</t>
  </si>
  <si>
    <t>SAGE VIP TOTAL SOLUTION Upgrade</t>
  </si>
  <si>
    <t>system upgrade</t>
  </si>
  <si>
    <t>HRDF Upgrade</t>
  </si>
  <si>
    <t>Additional Wireless Access Points</t>
  </si>
  <si>
    <t>wireless access points</t>
  </si>
  <si>
    <t>17/09/2026</t>
  </si>
  <si>
    <t>26/02/2027</t>
  </si>
  <si>
    <t>Email Archiving Solution</t>
  </si>
  <si>
    <t>HRDC Security and Compliance audits (Pen tests etc…)</t>
  </si>
  <si>
    <t xml:space="preserve">Data Loss Prevention Solution </t>
  </si>
  <si>
    <t xml:space="preserve">Data Loss Prevention solution </t>
  </si>
  <si>
    <t>P500, 000.00</t>
  </si>
  <si>
    <t>BPM Solution</t>
  </si>
  <si>
    <t>BPM Solution system</t>
  </si>
  <si>
    <t>SLA</t>
  </si>
  <si>
    <t>LMO Website</t>
  </si>
  <si>
    <t>HRDC Website &amp; BHRDS Page</t>
  </si>
  <si>
    <t>HRDF system</t>
  </si>
  <si>
    <t>UPS Batteries and Firmware Updates</t>
  </si>
  <si>
    <t>Framework</t>
  </si>
  <si>
    <t>Bitrix24</t>
  </si>
  <si>
    <t>LMIS Annual Maintenance and Support</t>
  </si>
  <si>
    <t>LMIS maintenance of APIs (SMS Gateway)</t>
  </si>
  <si>
    <t>will depend on the closing and go Live of the LMIS Project</t>
  </si>
  <si>
    <t>BPM (Budgeting)</t>
  </si>
  <si>
    <t>Access Control Support</t>
  </si>
  <si>
    <t>22/09/2025</t>
  </si>
  <si>
    <t>24/10/2025</t>
  </si>
  <si>
    <t>23/12/2025</t>
  </si>
  <si>
    <t>17/03/2026</t>
  </si>
  <si>
    <t>26/03/2026</t>
  </si>
  <si>
    <t>Backup Support and Maintenance Framework</t>
  </si>
  <si>
    <t>23/06/2026</t>
  </si>
  <si>
    <t>24/06/2026</t>
  </si>
  <si>
    <t>21/09/2026</t>
  </si>
  <si>
    <t>22/12/2026</t>
  </si>
  <si>
    <t>16/03/2027</t>
  </si>
  <si>
    <t>Firewall Support and Maintenance Framework</t>
  </si>
  <si>
    <t>Laptops and Microsoft Surface Support and Maintenance Framework</t>
  </si>
  <si>
    <t>Server Support and Maintenance Framework</t>
  </si>
  <si>
    <t>Microservices Support and Maintenance Framework</t>
  </si>
  <si>
    <t>21/01/2027</t>
  </si>
  <si>
    <t>24/02/2027</t>
  </si>
  <si>
    <t>23/04/2027</t>
  </si>
  <si>
    <t>16/07/2027</t>
  </si>
  <si>
    <t>27/07/2027</t>
  </si>
  <si>
    <t>Printing Solution (Support Framework)</t>
  </si>
  <si>
    <t>Subscription</t>
  </si>
  <si>
    <t>Stakeholder Feedback Solution Enhancement</t>
  </si>
  <si>
    <t>Absolute Endpoint Resilience</t>
  </si>
  <si>
    <t>Firewall(fortigate)</t>
  </si>
  <si>
    <t>Email Security</t>
  </si>
  <si>
    <t>RUCKUS Wireless</t>
  </si>
  <si>
    <t>24/08/2026</t>
  </si>
  <si>
    <t>21/10/2026</t>
  </si>
  <si>
    <t>13/01/2027</t>
  </si>
  <si>
    <t>ACCPAC</t>
  </si>
  <si>
    <t>CODETWO Mail Signature</t>
  </si>
  <si>
    <t>Webroot IT Security Awareness Training</t>
  </si>
  <si>
    <t>SYSAID ITSM Helpdesk</t>
  </si>
  <si>
    <t>SSL Certificates (MS Exchange)</t>
  </si>
  <si>
    <t>Cisco Smartnet</t>
  </si>
  <si>
    <t>Veeam</t>
  </si>
  <si>
    <t xml:space="preserve">VMWARE - Main Site </t>
  </si>
  <si>
    <t>VMWARE - DR Site</t>
  </si>
  <si>
    <t>NESSUS</t>
  </si>
  <si>
    <t>Gitlab Ultimate and Docker Professional</t>
  </si>
  <si>
    <t>31/05/2027</t>
  </si>
  <si>
    <t>Secondary Antirus (Symantec)</t>
  </si>
  <si>
    <t>E-Signature Solution</t>
  </si>
  <si>
    <t>23/09/2027</t>
  </si>
  <si>
    <t>16/12/2027</t>
  </si>
  <si>
    <t>27/12/2027</t>
  </si>
  <si>
    <t>Adobe Creative Suite</t>
  </si>
  <si>
    <t>Total DICT</t>
  </si>
  <si>
    <t>Department of Corporate Services</t>
  </si>
  <si>
    <t>Procurement of HRDC Pool  Vehicle</t>
  </si>
  <si>
    <t>Procurement of HRDC Pool Vehicle</t>
  </si>
  <si>
    <t>16/11/2026</t>
  </si>
  <si>
    <t>30/11/2026</t>
  </si>
  <si>
    <t>15/12/2026</t>
  </si>
  <si>
    <t>Procurement of furniture for all staff</t>
  </si>
  <si>
    <t>Furniture for Staff Members</t>
  </si>
  <si>
    <t>Revamping of the Boardroom, Conference Room and CEOs Office</t>
  </si>
  <si>
    <t>Phase 2-Design, Supply, Installation, Configuration and Commisioning of the CISCO Uniifed Communication System</t>
  </si>
  <si>
    <t>Phase 2- Design, Supply, Installation, Configuration and Commisioning of the CISCO Uniifed Communication System</t>
  </si>
  <si>
    <t>RDB</t>
  </si>
  <si>
    <t>Works</t>
  </si>
  <si>
    <t>Installation of Cluster 1 air conditioners</t>
  </si>
  <si>
    <t>15/9/2026</t>
  </si>
  <si>
    <t>A Three Year Works Contract for Maintenance of Air conditioners, Pumps and Pipeworks</t>
  </si>
  <si>
    <t>Maintenance of Air Conditioners, Pumps and Pipeworks</t>
  </si>
  <si>
    <t>A Three Year Works Contract for General Building maintenance</t>
  </si>
  <si>
    <t xml:space="preserve"> General Building Maintenance</t>
  </si>
  <si>
    <t>A Three Services Contract for provision of Cleaning Servives</t>
  </si>
  <si>
    <t>A Three Services Contract for provision of Cleaning Services</t>
  </si>
  <si>
    <t>A Three Year Works Contract for Provision of  maintenance of electrical Installations</t>
  </si>
  <si>
    <t>Maintenance of Electrical Installations</t>
  </si>
  <si>
    <t>13/7/2026</t>
  </si>
  <si>
    <t>28/08/2026</t>
  </si>
  <si>
    <t>Make Provision for Opening of Windows in offices</t>
  </si>
  <si>
    <t>Open Windows in offices</t>
  </si>
  <si>
    <t>Works Project Management Services</t>
  </si>
  <si>
    <t xml:space="preserve">A Three Year Contract for Provision of Project Management Consultancy Services </t>
  </si>
  <si>
    <t>Installation of a Water Saving System</t>
  </si>
  <si>
    <t>Procurement and Installation of a water saving system</t>
  </si>
  <si>
    <t>Procurement of Solar Power Equipment</t>
  </si>
  <si>
    <t>Procurement and Installation of Solar Power Equipment</t>
  </si>
  <si>
    <t>Total DCS</t>
  </si>
  <si>
    <t>Department of Human Resources</t>
  </si>
  <si>
    <t>Skills Gap Assesment</t>
  </si>
  <si>
    <t>Remuneration and Engagement Survey</t>
  </si>
  <si>
    <t xml:space="preserve">Implementation of culture change </t>
  </si>
  <si>
    <t>Consultations, workshops</t>
  </si>
  <si>
    <t>RFQ's/Microprocurements</t>
  </si>
  <si>
    <t>Proffessional Membership Sbscriptions &amp; CPDs</t>
  </si>
  <si>
    <t>as and When</t>
  </si>
  <si>
    <t>Office Egornomics</t>
  </si>
  <si>
    <t>Procurement of Ergonomics Furniture</t>
  </si>
  <si>
    <t>Micro procurement</t>
  </si>
  <si>
    <t xml:space="preserve">                    As and When</t>
  </si>
  <si>
    <t>Employee Assistance Programme</t>
  </si>
  <si>
    <t>Counselling Sessions, purchasing of wreaths for bereaved staff members</t>
  </si>
  <si>
    <t>Commemorations &amp;   Staff Participation ( world aids day, Cancer awareness, GBV, etc)</t>
  </si>
  <si>
    <t xml:space="preserve">Staff participation in commemorations procurement of banners ,promotional materials </t>
  </si>
  <si>
    <t>End of Year  Staff  appreciation  event ( staff motivation)</t>
  </si>
  <si>
    <t>Staff Gifts, meals</t>
  </si>
  <si>
    <t>Staff Protective Clothing</t>
  </si>
  <si>
    <t xml:space="preserve">Staff Protective Clothing </t>
  </si>
  <si>
    <t>A Three Year Services Contract for Provision of Pension Fund Management</t>
  </si>
  <si>
    <t xml:space="preserve"> Provision of Pension Fund Management</t>
  </si>
  <si>
    <t>ITT</t>
  </si>
  <si>
    <t>Recruitment</t>
  </si>
  <si>
    <t xml:space="preserve">Advertisement </t>
  </si>
  <si>
    <t>Psychometric Assessments</t>
  </si>
  <si>
    <t>Union Meetings</t>
  </si>
  <si>
    <t>Meal provision for Union Meetings</t>
  </si>
  <si>
    <t>Total DHR</t>
  </si>
  <si>
    <t>Office of the CEO</t>
  </si>
  <si>
    <t>Office of the COO</t>
  </si>
  <si>
    <t>DSRDI</t>
  </si>
  <si>
    <t>DF</t>
  </si>
  <si>
    <t>HRDP</t>
  </si>
  <si>
    <t>DCS</t>
  </si>
  <si>
    <t>DHR</t>
  </si>
  <si>
    <t>Grand Total</t>
  </si>
  <si>
    <t>TOTAL MICRO PROCUREMENTS</t>
  </si>
  <si>
    <t>Activity</t>
  </si>
  <si>
    <t>LMIS</t>
  </si>
  <si>
    <t>MPP</t>
  </si>
  <si>
    <t>Conduct end-user capacity building workshops (MDAs, pivate sector,local authorities)</t>
  </si>
  <si>
    <t xml:space="preserve">Conduct country-wide dissemination workshops </t>
  </si>
  <si>
    <t>LMO</t>
  </si>
  <si>
    <t>Quarter 2 - LMO Governing Body meetings</t>
  </si>
  <si>
    <t>Quarter 4 - LMO Governing Body meetings</t>
  </si>
  <si>
    <t>QPP</t>
  </si>
  <si>
    <t>LMIS Portal stakeholder engagement</t>
  </si>
  <si>
    <t>Joint Steering Committee Retreat for JSD</t>
  </si>
  <si>
    <t>Signing of LMIS MoUs &amp; MoAs for Jobseeker Database implementation</t>
  </si>
  <si>
    <t xml:space="preserve"> LMIS .Stat Rollout</t>
  </si>
  <si>
    <t>PROJECT NATIONAL SKILLS AUDIT</t>
  </si>
  <si>
    <t>LIBRARY MATERIAL &amp; SUBRSCRIPTIONS</t>
  </si>
  <si>
    <t>Procurment of service provider for newspapers</t>
  </si>
  <si>
    <t>SERVICES</t>
  </si>
  <si>
    <t>Data Collection exercise</t>
  </si>
  <si>
    <t>Department of Strategy, Policy &amp; Business Development (DSPBD)</t>
  </si>
  <si>
    <t xml:space="preserve">RFQ/Micro Procurement </t>
  </si>
  <si>
    <t xml:space="preserve">Submission of ITT/RFQ B:Vto POU for vetting </t>
  </si>
  <si>
    <t>Stakeholder Engagement Acttivities</t>
  </si>
  <si>
    <t>Suplies</t>
  </si>
  <si>
    <t>14/08/2026</t>
  </si>
  <si>
    <t>20/08/2026</t>
  </si>
  <si>
    <t>13/11/2026</t>
  </si>
  <si>
    <t>31/11/2028</t>
  </si>
  <si>
    <t>13/07/2026</t>
  </si>
  <si>
    <t>24/7/2026</t>
  </si>
  <si>
    <t>23/09/2026</t>
  </si>
  <si>
    <t>09//10/2026</t>
  </si>
  <si>
    <t>28/10/2026</t>
  </si>
  <si>
    <t>31/10/2029</t>
  </si>
  <si>
    <t>A Three Services Contract for Provision of Cleaning Servives</t>
  </si>
  <si>
    <t>011/12/2026</t>
  </si>
  <si>
    <t>14/10/2026</t>
  </si>
  <si>
    <t>31/10/2028</t>
  </si>
  <si>
    <t>14/01/2026</t>
  </si>
  <si>
    <t>19/01/2026</t>
  </si>
  <si>
    <t>29/01/2026</t>
  </si>
  <si>
    <t>16/02/2026</t>
  </si>
  <si>
    <t>19/03/2026</t>
  </si>
  <si>
    <t>19/04/2026</t>
  </si>
  <si>
    <t>24/03/2026</t>
  </si>
  <si>
    <t>28/03/2026</t>
  </si>
  <si>
    <t>19/05/2026</t>
  </si>
  <si>
    <t xml:space="preserve">Submission of ITT to POU for vetting </t>
  </si>
  <si>
    <t>Closing date for tenders/RFQ</t>
  </si>
  <si>
    <t>Evaluation of tender/RFQ by evaluation committee</t>
  </si>
  <si>
    <t>Award Decision by AO/map</t>
  </si>
  <si>
    <t>A Three Year Services Contract for Provision of Grounds and Garden Maintenance</t>
  </si>
  <si>
    <t>3 Year Contract for Grounds and Garden Maintenance</t>
  </si>
  <si>
    <t>Consultancy for Provision of Audit Services</t>
  </si>
  <si>
    <t>3 Year Contract for Provision of External Audit Services for the Year 2023-2026</t>
  </si>
  <si>
    <t>31/06/2027</t>
  </si>
  <si>
    <t>Provision of  Project Management Services for all Works Related Services for a Period of 5 years</t>
  </si>
  <si>
    <t>5 Year Works Project Management Services</t>
  </si>
  <si>
    <t>A Three Year Contract for Provision of Security Services</t>
  </si>
  <si>
    <t>3 Year Contract for Security Services</t>
  </si>
  <si>
    <t>Furniture for Staff</t>
  </si>
  <si>
    <t>Revamp of the reception</t>
  </si>
  <si>
    <t>Quoutation Proposal</t>
  </si>
  <si>
    <t>Procurement of the photocopying machine</t>
  </si>
  <si>
    <t xml:space="preserve"> Photocopying machine</t>
  </si>
  <si>
    <t>Office Cleaning and Supplies</t>
  </si>
  <si>
    <t>Monthly Procurement of Domestic Supplies</t>
  </si>
  <si>
    <t>Monthly</t>
  </si>
  <si>
    <t>Stationery</t>
  </si>
  <si>
    <t>Quartely Procurement of Stationery</t>
  </si>
  <si>
    <t>Quartely</t>
  </si>
  <si>
    <t>Qurtely</t>
  </si>
  <si>
    <t xml:space="preserve">Procurement of the Telecommunication management system </t>
  </si>
  <si>
    <t xml:space="preserve">Telecommunication management system </t>
  </si>
  <si>
    <t>Provision of Waterproofing Services and its associated building maintenance</t>
  </si>
  <si>
    <t>Waterproofing Services</t>
  </si>
  <si>
    <t>General Building Maintenance</t>
  </si>
  <si>
    <t>A Three Year Works Contract for Provision of  maintenance of electrical installations</t>
  </si>
  <si>
    <t>Replacement of Carpet and Tiles</t>
  </si>
  <si>
    <t>Quotation proposal</t>
  </si>
  <si>
    <t>Open Windows</t>
  </si>
  <si>
    <t>Installation of porta cabins</t>
  </si>
  <si>
    <t>Relocation and Installation of porta cabins</t>
  </si>
  <si>
    <t>Overhaul of the fire system</t>
  </si>
  <si>
    <t>TOTAL</t>
  </si>
  <si>
    <t>Procuring Department</t>
  </si>
  <si>
    <t xml:space="preserve">IT Laptops </t>
  </si>
  <si>
    <t>Tablets</t>
  </si>
  <si>
    <t>Board Tablets</t>
  </si>
  <si>
    <t>Smart Boards</t>
  </si>
  <si>
    <t>Printers</t>
  </si>
  <si>
    <t>Call Center Hardware and Licenses</t>
  </si>
  <si>
    <t>eHRDF Hardware</t>
  </si>
  <si>
    <t>Load Balancer and proxy server</t>
  </si>
  <si>
    <t>Video Conferencing Hardware</t>
  </si>
  <si>
    <t>CCTV</t>
  </si>
  <si>
    <t>IT accessories (ergonomic etc)</t>
  </si>
  <si>
    <t>HRDC/BHRDS Website Enhancement</t>
  </si>
  <si>
    <t>eHRDF Development</t>
  </si>
  <si>
    <t>eHRDF QA</t>
  </si>
  <si>
    <t>NCBSC and consultants Database</t>
  </si>
  <si>
    <t>NCBSC SOUR (update eHRDF SOUR)</t>
  </si>
  <si>
    <t>Multifactor Authentication Solution</t>
  </si>
  <si>
    <t xml:space="preserve">Email security solution </t>
  </si>
  <si>
    <t>SIEM</t>
  </si>
  <si>
    <t>UPS Batteries and firmware updates</t>
  </si>
  <si>
    <t>HR System</t>
  </si>
  <si>
    <t>ACCPAC support</t>
  </si>
  <si>
    <t>MS Software licenses (M365, project Online P2, visio Online P2)</t>
  </si>
  <si>
    <t>Microsoft Software Assurance</t>
  </si>
  <si>
    <t>Firewall(fortigate &amp; fortimail)</t>
  </si>
  <si>
    <t>VIP- Sage (HR Module) + (Payroll &amp; ESS)</t>
  </si>
  <si>
    <t>ProQuest database</t>
  </si>
  <si>
    <t>Webroot Subscription</t>
  </si>
  <si>
    <t>BOFINET DR Site Rental</t>
  </si>
  <si>
    <t>SSL Certificates</t>
  </si>
  <si>
    <t>Printing Solution</t>
  </si>
  <si>
    <t>Strategy management tool</t>
  </si>
  <si>
    <t xml:space="preserve">SPSS </t>
  </si>
  <si>
    <t>Oracle Licenses</t>
  </si>
  <si>
    <t xml:space="preserve">LAN Maintenace and Support </t>
  </si>
  <si>
    <t xml:space="preserve">WIFI Maintenace and Support </t>
  </si>
  <si>
    <t>Laptops Maintence and Support</t>
  </si>
  <si>
    <t xml:space="preserve">Printers Maintenance and Support </t>
  </si>
  <si>
    <t xml:space="preserve">Server Hardware Support and Maintenance </t>
  </si>
  <si>
    <t xml:space="preserve">Server Software Support and Maintenance </t>
  </si>
  <si>
    <t>Endpoint Visibility and Control</t>
  </si>
  <si>
    <t xml:space="preserve">Smartboards support and maintenance </t>
  </si>
  <si>
    <t xml:space="preserve">Backups Support and Maintenance </t>
  </si>
  <si>
    <t>eRecords</t>
  </si>
  <si>
    <t>Business Continuity Contigency</t>
  </si>
  <si>
    <t>Develop and implement HRDC ICT Governance Risk Management Framework (Governance Risk &amp; Compliance SOUR)</t>
  </si>
  <si>
    <t xml:space="preserve">CURA Risk Management Software </t>
  </si>
  <si>
    <t>eHRDF Workhshops</t>
  </si>
  <si>
    <t>Project Name</t>
  </si>
  <si>
    <t>Conduct a Comprehensive Survey of Skills in Demand</t>
  </si>
  <si>
    <t xml:space="preserve">Development of data collection tools </t>
  </si>
  <si>
    <t>Data Collection for 17 sectors</t>
  </si>
  <si>
    <t xml:space="preserve"> Stakeholder Validations Workshops (Travel, Venue, Meals)</t>
  </si>
  <si>
    <t>Promote Implementation Sector HRD Plans</t>
  </si>
  <si>
    <t>Continuation of the Skills Transfer Project ( Travel, Venue, Meals)</t>
  </si>
  <si>
    <t>Capacity Development Workshops on Solutions to Skills Development Issues( Travel, venue, Meals)</t>
  </si>
  <si>
    <t>International Conference and Workshops ( Travel, Venue, Meals)</t>
  </si>
  <si>
    <t>Provide for policy advice in all matters of Human Resource Development</t>
  </si>
  <si>
    <t>Capacity Building Workshops by (BIDPA) (Travel, Venue, Meals)</t>
  </si>
  <si>
    <t>Travel &amp; Registration fees for conferences</t>
  </si>
  <si>
    <t>Stakeholder Engagements  For Development of Policy Papers ( Travel, Venue, Meals)</t>
  </si>
  <si>
    <t>Dissemination of Monitoring Reports and Policy Papers (Travel, Venue, Meals)</t>
  </si>
  <si>
    <t>Sector Committee Meetings</t>
  </si>
  <si>
    <t>Sector Committee Workshops( Travel, Venue, meals)</t>
  </si>
  <si>
    <t xml:space="preserve">Enterprise Risk Management training for the Board and  Executive- Inhouse Training
 </t>
  </si>
  <si>
    <t xml:space="preserve">Enterprise Risk Management training for the Board and Executive (Conference  facilities, accomodation, Refreshments)
</t>
  </si>
  <si>
    <t>Conduct and Culture Risk Training - Inhouse</t>
  </si>
  <si>
    <t>Conduct and Culture Risk Training - Inhouse- (Conference facilities, Refreshments)</t>
  </si>
  <si>
    <t>Sustainability and Climate Risk Training for Executive Management and Board</t>
  </si>
  <si>
    <t>Sustanability and Climate Risk Inhouse  Training- Conference facilities, refreshments)</t>
  </si>
  <si>
    <t>Miro Procurement</t>
  </si>
  <si>
    <t>Business Continuity Management Roll oute</t>
  </si>
  <si>
    <t>Business Continuity Mnagement Roll Out- Inhouse Training - Conference facility, refreshments)</t>
  </si>
  <si>
    <t>Assurance of ERM Processes</t>
  </si>
  <si>
    <t>100 000.00</t>
  </si>
  <si>
    <t>Internal Audit Quality Review</t>
  </si>
  <si>
    <t>500 000.00</t>
  </si>
  <si>
    <t>600 000</t>
  </si>
  <si>
    <t>Procuring Department: Strategy Office</t>
  </si>
  <si>
    <t>HRDC Mandate Dissemination</t>
  </si>
  <si>
    <t xml:space="preserve">HRDC Dissemination(Travel, Venue and Meals) </t>
  </si>
  <si>
    <t>Strategy/Business Plan Cascading</t>
  </si>
  <si>
    <t>Business Plan Cascading ( Venue, Meals, travel)</t>
  </si>
  <si>
    <t>Micro-procurement</t>
  </si>
  <si>
    <t xml:space="preserve">NHRD Conference </t>
  </si>
  <si>
    <t>Conference Facility and other services</t>
  </si>
  <si>
    <t>Quoutation Proposal/Micro Procurement</t>
  </si>
  <si>
    <t>2024-2025 Business Plan Mid-term Review</t>
  </si>
  <si>
    <t>Business Plan Mid Term Review( Venue, Meals, Travel)</t>
  </si>
  <si>
    <t>2025-2026 Business Plan Development</t>
  </si>
  <si>
    <t>2025-2026- Business Plan zdevelopment ( Venue, Meals, travel)</t>
  </si>
  <si>
    <t>No</t>
  </si>
  <si>
    <t>Publicity for LMO Press Briefings</t>
  </si>
  <si>
    <t>Adverts</t>
  </si>
  <si>
    <t>Stakeholder consultations and press briefs</t>
  </si>
  <si>
    <t>Stakeholder consultations and press briefs ( Venue, Refreshment, Travel)</t>
  </si>
  <si>
    <t>19/06/2024N/A</t>
  </si>
  <si>
    <t>Printing and Stationery for LMO activities</t>
  </si>
  <si>
    <t>Stationery for LMO Activities</t>
  </si>
  <si>
    <t>Labour Market Intelligence activites</t>
  </si>
  <si>
    <t>Labour Market Intelligence activites- (call for papers, conference facilities)</t>
  </si>
  <si>
    <t xml:space="preserve">LMO benchmarking activities </t>
  </si>
  <si>
    <t>LMO Benchmarking ( Travel, Accomodation, Meals)</t>
  </si>
  <si>
    <t>LMO Committee meetings</t>
  </si>
  <si>
    <t>LMO Committee Meetings (Venue, Travel, Accomodation,Refreshments</t>
  </si>
  <si>
    <t>Meetings for SLAs for LMIS portal content</t>
  </si>
  <si>
    <t>SLAs Meetings for LMIS Portal Content ( workshop facility)</t>
  </si>
  <si>
    <t>Implementation of SLAs for LMIS portal content</t>
  </si>
  <si>
    <t>Direct Procurement</t>
  </si>
  <si>
    <t>Pre-launch LMIS Portal UAT</t>
  </si>
  <si>
    <t>Pre Launch LMIS Portal UAT( travel, accomodation, meals)</t>
  </si>
  <si>
    <t>LMIS Brand Development Stakeholder Consultations</t>
  </si>
  <si>
    <t>LMIS Brand Development Consultations ( Venue, Travel, Accomodation and Refreshments)</t>
  </si>
  <si>
    <t>LMIS Promotional Materials &amp; Merchandise</t>
  </si>
  <si>
    <t>LMIS Promotional Materials</t>
  </si>
  <si>
    <t>Quoutation Proposal/ Micro procurement</t>
  </si>
  <si>
    <t>Implementation of the LMIS Change Management Communication Plan</t>
  </si>
  <si>
    <t>LMIS Change Management Plan ( advertisement, worskhop facility)</t>
  </si>
  <si>
    <t>Post launch LMIS UAT activities</t>
  </si>
  <si>
    <t>Post Paunch LMIS UAT activities ( travel, venue, meals)</t>
  </si>
  <si>
    <t>Capacity building/ training for National Skills Audit activities</t>
  </si>
  <si>
    <t>Capacity building/ training for National Skills Audit activities( Facilitator, Venue, Meals, Accomodation)</t>
  </si>
  <si>
    <t>Professional services for undertaking of the National Skills Audit</t>
  </si>
  <si>
    <t xml:space="preserve">National Skills Audit stakeholder meetings </t>
  </si>
  <si>
    <t>National Skills Audit Stakeholder Meetings ( Travel, Accomodation, Meals)</t>
  </si>
  <si>
    <t>National Skills Audit Project Printing and Stationery</t>
  </si>
  <si>
    <t>Stationery for National Skills Audit</t>
  </si>
  <si>
    <t>Mcro Procurement</t>
  </si>
  <si>
    <t>Newspapers and magazines</t>
  </si>
  <si>
    <t>Newspapers and Magazines</t>
  </si>
  <si>
    <t>Capacity Building of Central Government on the new Job Matching platform</t>
  </si>
  <si>
    <t>Capacity Building of Local Government on the new Job Matching platform</t>
  </si>
  <si>
    <t>Capacity building of Local Govenrment on the new Job Matching ( Travel, Accomodation, Meals, Venue)</t>
  </si>
  <si>
    <t>Capacity Building of SOEs on the New Job Matching Platform</t>
  </si>
  <si>
    <t>Capacity Building of SOEs on the SOEs on the New Job matching Platform( Travel, Accomodation, Meals, Venue)</t>
  </si>
  <si>
    <t>Capacity Building of Business Botswana Member Organisations on the New Job Matching Platform</t>
  </si>
  <si>
    <t>Capacity Building of Business Botswana and Member Organisation on  the New Job Matching Platform ( Travel, Accomodation, Meals, Venue)</t>
  </si>
  <si>
    <t>Capacity Building of District Labour Offices on the new Job Matching platform</t>
  </si>
  <si>
    <t>Capacity Building of District Labour Offices on the new Job Matching platform( Travel, Accomodation, Meals, Venue)</t>
  </si>
  <si>
    <t>Capacity building of Regional Education Officers on the new Job Matching platform</t>
  </si>
  <si>
    <t>Capacity building of Regional Education Officers on the new Job Matching platform (Travel, Accomodation, Meals, Venue)</t>
  </si>
  <si>
    <t>Prepare &amp; upload ETP information onto LMIS Portal</t>
  </si>
  <si>
    <t>Prepare &amp; upload ETP information onto LMIS Portal( Venue, meals)</t>
  </si>
  <si>
    <t>Prepare &amp; upload subsector specific information onto LMIS Portal</t>
  </si>
  <si>
    <t>Prepare &amp; upload subsector specific information onto LMIS Portal ( venue, meals)</t>
  </si>
  <si>
    <t>Prepare &amp; upload data on potential employers by sector/ subsector onto LMIS Portal</t>
  </si>
  <si>
    <t>Prepare &amp; upload data on potential employers by sector/ subsector onto LMIS Portal (Venue, meals)</t>
  </si>
  <si>
    <t>Develop &amp; upload video and other multi-media content onto LMIS Portal</t>
  </si>
  <si>
    <t>Tender to Develop &amp; upload video and other multi-media content onto LMIS Portal</t>
  </si>
  <si>
    <t>Facilitate requirements validation for the Employment Information subsystem</t>
  </si>
  <si>
    <t>Facilitate requirements validation for the Employment Information subsystem ( Travel, venue, meals)</t>
  </si>
  <si>
    <t>Facilitate Basic Education requirements validation for LMIS EIS</t>
  </si>
  <si>
    <t>Facilitate Basic Education requirements validation for LMIS EIS (travel, venue, meals)</t>
  </si>
  <si>
    <t>Facilitate preparation &amp; uploading of Basic Education data onto LMIS portal</t>
  </si>
  <si>
    <t>Facilitate preparation &amp; uploading of Basic Education data onto LMIS portal( travel, accomodation, meals))</t>
  </si>
  <si>
    <t>Facilitate undertaking of employer survey</t>
  </si>
  <si>
    <t xml:space="preserve">Facilitate undertaking of employer survey-(travel, accomodation, meals) </t>
  </si>
  <si>
    <t>Facilitate preparation &amp; uploading of data for the Employment Information subsystem</t>
  </si>
  <si>
    <t>Facilitate preparation &amp; uploading of data for the Employment Information subsystem ( travel, accomodation,meals)</t>
  </si>
  <si>
    <t>Produce the 2023 Tertiary Education statistics report</t>
  </si>
  <si>
    <t>Tertiary Education Statistics Report (report formating and printing)</t>
  </si>
  <si>
    <t>Produce the 2024  Education statistics report</t>
  </si>
  <si>
    <t>Conduct 2024/25 Census</t>
  </si>
  <si>
    <t>Conduct Census ( Travel, accomodation, worskhop facility)</t>
  </si>
  <si>
    <t>HRDF</t>
  </si>
  <si>
    <t xml:space="preserve">Floating of adverts for closing date &amp; fraud awareness </t>
  </si>
  <si>
    <t>Claims collection and workplace support -Jwaneng</t>
  </si>
  <si>
    <t>Claims collection and workplace support -Jwaneng ( travel, accomodation and meals)</t>
  </si>
  <si>
    <t>Claims collection and workplace support -Maun ( Travel, accomodation and meals)</t>
  </si>
  <si>
    <t>Claims collection and workplace support -Francistown- (Travel, Accomodation and Meals)</t>
  </si>
  <si>
    <t>Claims collection and workplace support- Palapye</t>
  </si>
  <si>
    <t>Claims collection and workplace support- Palapye ( travel, accomodation and meals)</t>
  </si>
  <si>
    <t>Capacity building-breakfast meeting in Maun- ( Conference facility, travel, accomodation)</t>
  </si>
  <si>
    <t>Capacity building-breakfast meeting in Francistown ( Conference facility, travel, accomodation)</t>
  </si>
  <si>
    <t>Capacity building-breakfast show Kasane</t>
  </si>
  <si>
    <t>Capacity building-breakfast show Kasane- Conference facility, travel, accomodation)</t>
  </si>
  <si>
    <t>HRDF Consultative meetings (GC)</t>
  </si>
  <si>
    <t>HRDF Consultative meetings (GC)- Venue, refreshments</t>
  </si>
  <si>
    <t>HRDF Consultative meetings (FC)</t>
  </si>
  <si>
    <t>HRDF Consultative meetings (GC)- Venue, refreshments, travel, accomodation</t>
  </si>
  <si>
    <t>HRDF Consultative meetings (Maun)</t>
  </si>
  <si>
    <t>HRDF Consultative meetings (Maun)- Travel, accomodation, venue, meals)</t>
  </si>
  <si>
    <t>HRDF Consultative meetings (Palapye)</t>
  </si>
  <si>
    <t>HRDF Consultative meetings (Ghanzi)</t>
  </si>
  <si>
    <t>HRDF Consultative meetings (Ghanzi)Travel, accomodation, venue, meals)</t>
  </si>
  <si>
    <t>Total  HRDF Unit</t>
  </si>
  <si>
    <t>Design, Development and Implementation of e-HRDF</t>
  </si>
  <si>
    <t>e-HRDF Hardware Procurement</t>
  </si>
  <si>
    <t>e- HRDF Hardware (Laptops and Tablets)</t>
  </si>
  <si>
    <t>Consultancy Services for the Procurement  of Quality Assurance Services for the eHRDFS.</t>
  </si>
  <si>
    <t>Procurement  of Quality Assurance Services for the eHRDFS.</t>
  </si>
  <si>
    <t>Consultancy Services for the Design, development and Implementation of the e-HRDFS.</t>
  </si>
  <si>
    <t>Business Intelligence &amp; Data Analytics Training externally</t>
  </si>
  <si>
    <t>Training (Project Management-externally</t>
  </si>
  <si>
    <t>Other Developer Recommended Training</t>
  </si>
  <si>
    <t>Publicity/Advertising Expenses e.g Gazetting for System Development &amp; Qualty Assurance Services Project : &amp; e-HRDFS Project Activation Materials</t>
  </si>
  <si>
    <t>Meeting Refreshments/ External Meeting Venue Expenses</t>
  </si>
  <si>
    <t>As and when</t>
  </si>
  <si>
    <t>High level Capacitation Workshops ( Facilities, Meals, accomodation, transport)</t>
  </si>
  <si>
    <t>Micro</t>
  </si>
  <si>
    <t>Actual System Development Costs/Expenses</t>
  </si>
  <si>
    <t>Total  eHRDFS</t>
  </si>
  <si>
    <t xml:space="preserve">Capacity NCBSC Staff on Courses Structure and Quality Assurance.  </t>
  </si>
  <si>
    <t xml:space="preserve">NCBSC Staff Training (Consutancy services to facilitate training in Gaborone)  </t>
  </si>
  <si>
    <t>Capacitate ETPs on NCBSC Guidelines and Tools (New Entrants)</t>
  </si>
  <si>
    <t>ETP Capacitation (Internal travel Costs, Accommodation &amp; incidental expenses in Maun, Francistown and Palapye)</t>
  </si>
  <si>
    <t>31/11/2024</t>
  </si>
  <si>
    <t>Supply</t>
  </si>
  <si>
    <t xml:space="preserve">Protective Clothing for NCBSC Officers </t>
  </si>
  <si>
    <t>Procurement of safety clothing including Branding</t>
  </si>
  <si>
    <t>Total  NCBSC</t>
  </si>
  <si>
    <t xml:space="preserve">Supplies </t>
  </si>
  <si>
    <t xml:space="preserve">Protective Clothing for WPL Officers </t>
  </si>
  <si>
    <t xml:space="preserve">WPL Capacity Building Workshop - Francistown  </t>
  </si>
  <si>
    <t xml:space="preserve">WPL Capacity Building Workshop - Francistown (Transport,Accomodation,Meals for 3 officers, &amp;Venue)  </t>
  </si>
  <si>
    <t xml:space="preserve">WPL Capacity Building Workshop- Selibe Phikwe  </t>
  </si>
  <si>
    <t xml:space="preserve">WPL Capacity Building Workshop- Selibe Phikwe  (Transport,Accomodation,Meals for 3 officers, &amp;Venue) </t>
  </si>
  <si>
    <t xml:space="preserve">WPL Capacity Building Workshop - Tsabong   </t>
  </si>
  <si>
    <t xml:space="preserve">WPL Capacity Building Workshop - Tsabong (Transport,Accomodation,Meals for 3 officers, &amp;Venue)   </t>
  </si>
  <si>
    <t>27/09/204</t>
  </si>
  <si>
    <t xml:space="preserve">WPL Capacity Building Workshop- Kang   </t>
  </si>
  <si>
    <t xml:space="preserve">WPL Capacity Building Workshop- Kang  (Transport,Accomodation,Meals for 3 officers, &amp;Venue)  </t>
  </si>
  <si>
    <t xml:space="preserve">WPL Capacity Building Workshop - Hukuntsi     </t>
  </si>
  <si>
    <t xml:space="preserve">WPL Capacity Building Workshop - Hukuntsi  (Transport,Accomodation,Meals for 3 officers, &amp;Venue)   </t>
  </si>
  <si>
    <t xml:space="preserve">WPL Capacity Building Workshop - Lobatse </t>
  </si>
  <si>
    <t xml:space="preserve">WPL Capacity Building Workshop - Lobatse  (Transport,Meals for 3 officers, &amp;Venue)  </t>
  </si>
  <si>
    <t xml:space="preserve">Stakeholder Engagement by segregated industries - Maun - Hard to reach Enterprises (HATAB) - Maun 2023 (Transport,Accomodation,Meals for 3 officers, &amp;Venue) </t>
  </si>
  <si>
    <t xml:space="preserve">Stakeholder Engagement by segregated industries - Maun - Hard to reach Enterprises (Ghanzi)  </t>
  </si>
  <si>
    <t xml:space="preserve">Stakeholder Engagement by segregated industries - Maun - Hard to reach Enterprises (Ghanzi)  (Transport,Accomodation,Meals for 3 officers, &amp;Venue) </t>
  </si>
  <si>
    <t>WPL Publications - WPL Adverts ( WSTP's and WPL Workshops)  (Publication 6 News Papers)</t>
  </si>
  <si>
    <t>WPL Publications - WPL Brochure</t>
  </si>
  <si>
    <t>TVET - Monitoring and Evaluation of the Implementation of the TVET Action Plan - NTAC</t>
  </si>
  <si>
    <t>TVET - Monitoring and Evaluation of the Implementation of the TVET Action Plan - NTAC (Meals &amp; Venue for 20 Pax)</t>
  </si>
  <si>
    <t xml:space="preserve">Francistown </t>
  </si>
  <si>
    <t xml:space="preserve">Conduct Monitoring and Evaluation to Capacitated Workplaces - Francistown </t>
  </si>
  <si>
    <t>Conduct Monitoring and Evaluation to Capacitated Workplaces - Francistown (Meals &amp; Accomodation for 3 Officers)</t>
  </si>
  <si>
    <t xml:space="preserve">Selibe Phikwe </t>
  </si>
  <si>
    <t xml:space="preserve">Conduct Monitoring and Evaluation to Capacitated Workplaces - Selibe Phikwe </t>
  </si>
  <si>
    <t>Conduct Monitoring and Evaluation to Capacitated Workplaces - Selibe Phikwe (Meals &amp; Accomodation for 3 Officers)</t>
  </si>
  <si>
    <t>Conduct Monitoring and Evaluation to Capacitated Workplaces - Tsabong</t>
  </si>
  <si>
    <t xml:space="preserve">Conduct Monitoring and Evaluation to Capacitated Workplaces - Tsabong (Meals &amp; Accomodation for 3 Officers) </t>
  </si>
  <si>
    <t xml:space="preserve">Conduct Monitoring and Evaluation to Capacitated Workplaces - Kang </t>
  </si>
  <si>
    <t>Conduct Monitoring and Evaluation to Capacitated Workplaces - Kang (Meals &amp; Accomodation for 3 Officers)</t>
  </si>
  <si>
    <t>Conduct Monitoring and Evaluation to Capacitated Workplaces - Hukuntsi</t>
  </si>
  <si>
    <t>Conduct Monitoring and Evaluation to Capacitated Workplaces - Hukuntsi (Meals &amp; Accomodation for 3 Officers)</t>
  </si>
  <si>
    <t>Conduct Monitoring and Evaluation to Capacitated Workplaces - Lobatse</t>
  </si>
  <si>
    <t>Conduct Monitoring and Evaluation to Capacitated Workplaces - Lobatse (Meals &amp; Accomodation for 3 Officers)</t>
  </si>
  <si>
    <t>Total  WPL Unit</t>
  </si>
  <si>
    <t>Total Department of Funding</t>
  </si>
  <si>
    <t>End of Activiry Report</t>
  </si>
  <si>
    <t>Engagement Survey</t>
  </si>
  <si>
    <t>Direct procurement</t>
  </si>
  <si>
    <t>Staff Training &amp; Development</t>
  </si>
  <si>
    <t xml:space="preserve">Capacity Building </t>
  </si>
  <si>
    <t>Direct Procuremet</t>
  </si>
  <si>
    <t>Longterm Training</t>
  </si>
  <si>
    <t>Staff Welfare</t>
  </si>
  <si>
    <t xml:space="preserve"> Pension Fund Management</t>
  </si>
  <si>
    <t>Hatab Conference( Travel, accomodation, meals and conference fee)</t>
  </si>
  <si>
    <t>Botswana Consumer Fair ( stall branding and meals)</t>
  </si>
  <si>
    <t>Service</t>
  </si>
  <si>
    <t>Botswana Global Expo</t>
  </si>
  <si>
    <t>Botswana Global Expo ( stall branding and meals)</t>
  </si>
  <si>
    <t xml:space="preserve">Trade Up North Expo </t>
  </si>
  <si>
    <t>Trade Up North Expo ( stall branding, travel accomodation and meals)</t>
  </si>
  <si>
    <t xml:space="preserve">Print Media Campaign </t>
  </si>
  <si>
    <t>Print Media Campaign - (advertising and publications)</t>
  </si>
  <si>
    <t xml:space="preserve">  Micro procurement</t>
  </si>
  <si>
    <t xml:space="preserve">Radio Campaign - (advertising) </t>
  </si>
  <si>
    <t>Television advertising- (advertising)</t>
  </si>
  <si>
    <t>Outdoor Advertising - (advertising on bill boards)</t>
  </si>
  <si>
    <t xml:space="preserve">CSR Projects </t>
  </si>
  <si>
    <t>CSR Projects - (stationery support, travel, accomodation)</t>
  </si>
  <si>
    <t xml:space="preserve">Annual Report </t>
  </si>
  <si>
    <t>Annual Report - (Design and printing)</t>
  </si>
  <si>
    <t xml:space="preserve">HRDC Corporate Profile </t>
  </si>
  <si>
    <t>HRDC Corporate Profile - (Printing)</t>
  </si>
  <si>
    <t xml:space="preserve">Workplace Brochure </t>
  </si>
  <si>
    <t>Workplace Brochure -( Printing)</t>
  </si>
  <si>
    <t xml:space="preserve">Re-Prints </t>
  </si>
  <si>
    <t>Capacity Building Training</t>
  </si>
  <si>
    <t>Capacity Building Training- Procurement of facilitator, and conference facility)</t>
  </si>
  <si>
    <t>Direct procurement/Micro Procurement</t>
  </si>
  <si>
    <t>Board Evaluation Services</t>
  </si>
  <si>
    <t>Board Induction</t>
  </si>
  <si>
    <t>Board Induction ( Conference facility)</t>
  </si>
  <si>
    <t>P30 000</t>
  </si>
  <si>
    <t>P50 000</t>
  </si>
  <si>
    <t xml:space="preserve">Board Training(flights, accomodation, perdiem) </t>
  </si>
  <si>
    <t>P300 000</t>
  </si>
  <si>
    <t xml:space="preserve">P691 000 </t>
  </si>
  <si>
    <t>Procurement of  conference facility, transport, accomodation and meals</t>
  </si>
  <si>
    <t>P184 000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</si>
</sst>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7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  <numFmt numFmtId="178" formatCode="0.00;[Red]0.00"/>
    <numFmt numFmtId="179" formatCode="[$]dd/mm/yyyy;@"/>
    <numFmt numFmtId="180" formatCode="_-* #,##0_-;\-* #,##0_-;_-* &quot;-&quot;??_-;_-@_-"/>
    <numFmt numFmtId="181" formatCode="_(* #,##0_);_(* \(#,##0\);_(* &quot;-&quot;??_);_(@_)"/>
    <numFmt numFmtId="182" formatCode="_(* #,##0.0_);_(* \(#,##0.0\);_(* &quot;-&quot;??_);_(@_)"/>
    <numFmt numFmtId="183" formatCode="#,##0.00_ ;\-#,##0.00\ "/>
    <numFmt numFmtId="184" formatCode="[$]dd\ mmm\ yyyy;@"/>
    <numFmt numFmtId="185" formatCode="dd\-mm\-yyyy"/>
    <numFmt numFmtId="186" formatCode="[$-409]d\-mmm\-yy;@"/>
    <numFmt numFmtId="187" formatCode="_-* #,##0_-;\-* #,##0_-;_-* &quot;-&quot;_-;_-@_-"/>
    <numFmt numFmtId="188" formatCode="#,##0_ ;\-#,##0\ "/>
    <numFmt numFmtId="189" formatCode="_-&quot;P&quot;* #,##0_-;\-&quot;P&quot;* #,##0_-;_-&quot;P&quot;* &quot;-&quot;_-;_-@_-"/>
    <numFmt numFmtId="190" formatCode="&quot;P&quot;#,##0.00;\-&quot;P&quot;#,##0.00"/>
    <numFmt numFmtId="191" formatCode="[$-1047E]dd/mm/yyyy;@"/>
    <numFmt numFmtId="192" formatCode="&quot;P&quot;#,##0.00"/>
    <numFmt numFmtId="193" formatCode="#,##0.00;[Red]#,##0.00"/>
    <numFmt numFmtId="194" formatCode="_-* #,##0.0000_-;\-* #,##0.0000_-;_-* &quot;-&quot;??_-;_-@_-"/>
    <numFmt numFmtId="195" formatCode="[$-409]d\-mmm\-yyyy;@"/>
    <numFmt numFmtId="196" formatCode="[$P-832]#,##0.00;\-[$P-832]#,##0.00"/>
    <numFmt numFmtId="197" formatCode="[$-809]d\ mmmm\ yyyy;@"/>
    <numFmt numFmtId="198" formatCode="[$-409]dd\-mmm\-yy;@"/>
  </numFmts>
  <fonts count="52">
    <font>
      <sz val="11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Arial Narrow"/>
      <charset val="134"/>
    </font>
    <font>
      <b/>
      <sz val="1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0"/>
      <color theme="1"/>
      <name val="Calibri"/>
      <charset val="134"/>
      <scheme val="minor"/>
    </font>
    <font>
      <b/>
      <sz val="10"/>
      <name val="Arial"/>
      <charset val="134"/>
    </font>
    <font>
      <sz val="10"/>
      <name val="Arial Narrow"/>
      <charset val="134"/>
    </font>
    <font>
      <sz val="9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rgb="FFFF0000"/>
      <name val="Times New Roman"/>
      <charset val="134"/>
    </font>
    <font>
      <b/>
      <sz val="10"/>
      <color rgb="FFFF0000"/>
      <name val="Times New Roman"/>
      <charset val="134"/>
    </font>
    <font>
      <b/>
      <sz val="10"/>
      <name val="Calibri"/>
      <charset val="134"/>
      <scheme val="minor"/>
    </font>
    <font>
      <b/>
      <sz val="9"/>
      <name val="Calibri"/>
      <charset val="134"/>
      <scheme val="minor"/>
    </font>
    <font>
      <b/>
      <sz val="10"/>
      <color rgb="FFFF0000"/>
      <name val="Arial"/>
      <charset val="134"/>
    </font>
    <font>
      <sz val="10"/>
      <name val="Calibri"/>
      <charset val="134"/>
      <scheme val="minor"/>
    </font>
    <font>
      <b/>
      <sz val="10"/>
      <color rgb="FFFF0000"/>
      <name val="Calibri"/>
      <charset val="134"/>
      <scheme val="minor"/>
    </font>
    <font>
      <sz val="10"/>
      <color theme="4"/>
      <name val="Calibri"/>
      <charset val="134"/>
      <scheme val="minor"/>
    </font>
    <font>
      <b/>
      <sz val="12"/>
      <color theme="1"/>
      <name val="Times New Roman"/>
      <charset val="134"/>
    </font>
    <font>
      <sz val="10"/>
      <color theme="4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9"/>
      <name val="Tahoma"/>
      <charset val="134"/>
    </font>
    <font>
      <b/>
      <sz val="9"/>
      <name val="Tahoma"/>
      <charset val="134"/>
    </font>
    <font>
      <sz val="10"/>
      <name val="SimSun"/>
      <charset val="134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B1BBCC"/>
      </left>
      <right style="medium">
        <color rgb="FFB1BBCC"/>
      </right>
      <top style="medium">
        <color rgb="FFB1BBCC"/>
      </top>
      <bottom style="medium">
        <color rgb="FFB1BBCC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176" fontId="0" fillId="0" borderId="0" applyFont="0" applyFill="0" applyBorder="0" applyAlignment="0" applyProtection="0"/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77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13" borderId="23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0" borderId="2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14" borderId="26" applyNumberFormat="0" applyAlignment="0" applyProtection="0">
      <alignment vertical="center"/>
    </xf>
    <xf numFmtId="0" fontId="38" fillId="15" borderId="27" applyNumberFormat="0" applyAlignment="0" applyProtection="0">
      <alignment vertical="center"/>
    </xf>
    <xf numFmtId="0" fontId="39" fillId="15" borderId="26" applyNumberFormat="0" applyAlignment="0" applyProtection="0">
      <alignment vertical="center"/>
    </xf>
    <xf numFmtId="0" fontId="40" fillId="16" borderId="28" applyNumberFormat="0" applyAlignment="0" applyProtection="0">
      <alignment vertical="center"/>
    </xf>
    <xf numFmtId="0" fontId="41" fillId="0" borderId="29" applyNumberFormat="0" applyFill="0" applyAlignment="0" applyProtection="0">
      <alignment vertical="center"/>
    </xf>
    <xf numFmtId="0" fontId="42" fillId="0" borderId="30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48" fillId="0" borderId="0" applyFont="0" applyFill="0" applyBorder="0" applyAlignment="0" applyProtection="0"/>
    <xf numFmtId="176" fontId="48" fillId="0" borderId="0" applyFont="0" applyFill="0" applyBorder="0" applyAlignment="0" applyProtection="0"/>
    <xf numFmtId="176" fontId="48" fillId="0" borderId="0" applyFont="0" applyFill="0" applyBorder="0" applyAlignment="0" applyProtection="0"/>
    <xf numFmtId="176" fontId="48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48" fillId="0" borderId="0"/>
    <xf numFmtId="0" fontId="48" fillId="0" borderId="0"/>
  </cellStyleXfs>
  <cellXfs count="704">
    <xf numFmtId="0" fontId="0" fillId="0" borderId="0" xfId="0"/>
    <xf numFmtId="49" fontId="1" fillId="0" borderId="1" xfId="0" applyNumberFormat="1" applyFont="1" applyBorder="1" applyAlignment="1">
      <alignment horizontal="left" vertical="top" wrapText="1"/>
    </xf>
    <xf numFmtId="178" fontId="1" fillId="0" borderId="1" xfId="0" applyNumberFormat="1" applyFont="1" applyBorder="1" applyAlignment="1">
      <alignment horizontal="left" vertical="top" wrapText="1"/>
    </xf>
    <xf numFmtId="58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78" fontId="4" fillId="0" borderId="1" xfId="0" applyNumberFormat="1" applyFont="1" applyBorder="1" applyAlignment="1">
      <alignment wrapText="1"/>
    </xf>
    <xf numFmtId="58" fontId="4" fillId="0" borderId="1" xfId="0" applyNumberFormat="1" applyFont="1" applyBorder="1"/>
    <xf numFmtId="0" fontId="0" fillId="0" borderId="1" xfId="0" applyBorder="1"/>
    <xf numFmtId="58" fontId="0" fillId="0" borderId="1" xfId="0" applyNumberFormat="1" applyBorder="1"/>
    <xf numFmtId="49" fontId="5" fillId="0" borderId="1" xfId="0" applyNumberFormat="1" applyFont="1" applyBorder="1" applyAlignment="1" applyProtection="1">
      <alignment wrapText="1"/>
      <protection locked="0"/>
    </xf>
    <xf numFmtId="178" fontId="5" fillId="0" borderId="1" xfId="0" applyNumberFormat="1" applyFont="1" applyBorder="1" applyAlignment="1" applyProtection="1">
      <alignment wrapText="1"/>
      <protection locked="0"/>
    </xf>
    <xf numFmtId="17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 applyProtection="1">
      <alignment vertical="top" wrapText="1"/>
      <protection locked="0"/>
    </xf>
    <xf numFmtId="178" fontId="4" fillId="0" borderId="1" xfId="0" applyNumberFormat="1" applyFont="1" applyBorder="1" applyAlignment="1">
      <alignment vertical="top" wrapText="1"/>
    </xf>
    <xf numFmtId="58" fontId="4" fillId="0" borderId="1" xfId="0" applyNumberFormat="1" applyFont="1" applyBorder="1" applyAlignment="1">
      <alignment vertical="top"/>
    </xf>
    <xf numFmtId="179" fontId="4" fillId="0" borderId="1" xfId="0" applyNumberFormat="1" applyFont="1" applyBorder="1" applyAlignment="1">
      <alignment vertical="top" wrapText="1"/>
    </xf>
    <xf numFmtId="58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1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top" wrapText="1"/>
    </xf>
    <xf numFmtId="178" fontId="4" fillId="0" borderId="1" xfId="0" applyNumberFormat="1" applyFont="1" applyBorder="1" applyAlignment="1">
      <alignment horizontal="left" vertical="top" wrapText="1"/>
    </xf>
    <xf numFmtId="176" fontId="4" fillId="0" borderId="1" xfId="1" applyFont="1" applyBorder="1" applyAlignment="1">
      <alignment horizontal="left" vertical="top" wrapText="1"/>
    </xf>
    <xf numFmtId="15" fontId="4" fillId="0" borderId="1" xfId="0" applyNumberFormat="1" applyFont="1" applyBorder="1" applyAlignment="1">
      <alignment vertical="top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76" fontId="3" fillId="0" borderId="1" xfId="0" applyNumberFormat="1" applyFont="1" applyBorder="1"/>
    <xf numFmtId="49" fontId="1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180" fontId="7" fillId="0" borderId="1" xfId="52" applyNumberFormat="1" applyFont="1" applyFill="1" applyBorder="1" applyAlignment="1">
      <alignment vertical="top"/>
    </xf>
    <xf numFmtId="15" fontId="0" fillId="0" borderId="1" xfId="0" applyNumberFormat="1" applyBorder="1" applyAlignment="1">
      <alignment vertical="top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180" fontId="7" fillId="0" borderId="5" xfId="52" applyNumberFormat="1" applyFont="1" applyFill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181" fontId="4" fillId="0" borderId="1" xfId="5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vertical="top" wrapText="1"/>
    </xf>
    <xf numFmtId="180" fontId="4" fillId="0" borderId="5" xfId="52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wrapText="1"/>
    </xf>
    <xf numFmtId="182" fontId="8" fillId="0" borderId="1" xfId="50" applyNumberFormat="1" applyFont="1" applyBorder="1" applyAlignment="1" applyProtection="1">
      <alignment wrapText="1"/>
      <protection locked="0"/>
    </xf>
    <xf numFmtId="181" fontId="8" fillId="0" borderId="1" xfId="5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>
      <alignment horizontal="left" vertical="center" wrapText="1"/>
    </xf>
    <xf numFmtId="15" fontId="4" fillId="0" borderId="1" xfId="0" applyNumberFormat="1" applyFont="1" applyBorder="1"/>
    <xf numFmtId="15" fontId="0" fillId="0" borderId="1" xfId="0" applyNumberFormat="1" applyBorder="1"/>
    <xf numFmtId="49" fontId="8" fillId="0" borderId="1" xfId="0" applyNumberFormat="1" applyFont="1" applyBorder="1" applyAlignment="1" applyProtection="1">
      <alignment wrapText="1"/>
      <protection locked="0"/>
    </xf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181" fontId="9" fillId="0" borderId="7" xfId="50" applyNumberFormat="1" applyFont="1" applyFill="1" applyBorder="1" applyAlignment="1">
      <alignment wrapText="1"/>
    </xf>
    <xf numFmtId="176" fontId="4" fillId="0" borderId="1" xfId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178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/>
    <xf numFmtId="0" fontId="4" fillId="0" borderId="0" xfId="0" applyFont="1"/>
    <xf numFmtId="49" fontId="1" fillId="3" borderId="4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178" fontId="1" fillId="3" borderId="1" xfId="0" applyNumberFormat="1" applyFont="1" applyFill="1" applyBorder="1" applyAlignment="1">
      <alignment horizontal="left" vertical="top" wrapText="1"/>
    </xf>
    <xf numFmtId="58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49" fontId="5" fillId="0" borderId="4" xfId="0" applyNumberFormat="1" applyFont="1" applyBorder="1" applyAlignment="1" applyProtection="1">
      <alignment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176" fontId="5" fillId="0" borderId="1" xfId="1" applyFont="1" applyFill="1" applyBorder="1" applyAlignment="1">
      <alignment vertical="top" wrapText="1"/>
    </xf>
    <xf numFmtId="58" fontId="5" fillId="0" borderId="1" xfId="0" applyNumberFormat="1" applyFont="1" applyBorder="1" applyAlignment="1">
      <alignment vertical="top" wrapText="1"/>
    </xf>
    <xf numFmtId="176" fontId="4" fillId="0" borderId="1" xfId="1" applyFont="1" applyFill="1" applyBorder="1" applyAlignment="1">
      <alignment vertical="top" wrapText="1"/>
    </xf>
    <xf numFmtId="49" fontId="5" fillId="0" borderId="5" xfId="0" applyNumberFormat="1" applyFont="1" applyBorder="1" applyAlignment="1" applyProtection="1">
      <alignment vertical="top" wrapText="1"/>
      <protection locked="0"/>
    </xf>
    <xf numFmtId="58" fontId="5" fillId="0" borderId="5" xfId="0" applyNumberFormat="1" applyFont="1" applyBorder="1" applyAlignment="1">
      <alignment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183" fontId="1" fillId="5" borderId="4" xfId="1" applyNumberFormat="1" applyFont="1" applyFill="1" applyBorder="1" applyAlignment="1">
      <alignment horizontal="center" vertical="top" wrapText="1"/>
    </xf>
    <xf numFmtId="183" fontId="1" fillId="5" borderId="2" xfId="1" applyNumberFormat="1" applyFont="1" applyFill="1" applyBorder="1" applyAlignment="1">
      <alignment horizontal="center" vertical="top" wrapText="1"/>
    </xf>
    <xf numFmtId="49" fontId="5" fillId="0" borderId="0" xfId="0" applyNumberFormat="1" applyFont="1" applyAlignment="1" applyProtection="1">
      <alignment vertical="top" wrapText="1"/>
      <protection locked="0"/>
    </xf>
    <xf numFmtId="58" fontId="5" fillId="0" borderId="0" xfId="0" applyNumberFormat="1" applyFont="1" applyAlignment="1">
      <alignment vertical="top" wrapText="1"/>
    </xf>
    <xf numFmtId="49" fontId="8" fillId="6" borderId="2" xfId="0" applyNumberFormat="1" applyFont="1" applyFill="1" applyBorder="1" applyAlignment="1" applyProtection="1">
      <alignment vertical="top" wrapText="1"/>
      <protection locked="0"/>
    </xf>
    <xf numFmtId="49" fontId="5" fillId="6" borderId="4" xfId="0" applyNumberFormat="1" applyFont="1" applyFill="1" applyBorder="1" applyAlignment="1" applyProtection="1">
      <alignment vertical="top" wrapText="1"/>
      <protection locked="0"/>
    </xf>
    <xf numFmtId="176" fontId="4" fillId="0" borderId="2" xfId="1" applyFont="1" applyFill="1" applyBorder="1" applyAlignment="1">
      <alignment vertical="top" wrapText="1"/>
    </xf>
    <xf numFmtId="0" fontId="5" fillId="0" borderId="1" xfId="58" applyFont="1" applyBorder="1" applyAlignment="1">
      <alignment vertical="top" wrapText="1"/>
    </xf>
    <xf numFmtId="49" fontId="5" fillId="0" borderId="7" xfId="0" applyNumberFormat="1" applyFont="1" applyBorder="1" applyAlignment="1" applyProtection="1">
      <alignment vertical="top" wrapText="1"/>
      <protection locked="0"/>
    </xf>
    <xf numFmtId="58" fontId="5" fillId="0" borderId="7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9" fontId="1" fillId="7" borderId="1" xfId="0" applyNumberFormat="1" applyFont="1" applyFill="1" applyBorder="1" applyAlignment="1">
      <alignment horizontal="left" vertical="top" wrapText="1"/>
    </xf>
    <xf numFmtId="183" fontId="1" fillId="7" borderId="4" xfId="1" applyNumberFormat="1" applyFont="1" applyFill="1" applyBorder="1" applyAlignment="1">
      <alignment horizontal="center" vertical="top" wrapText="1"/>
    </xf>
    <xf numFmtId="183" fontId="1" fillId="7" borderId="2" xfId="1" applyNumberFormat="1" applyFont="1" applyFill="1" applyBorder="1" applyAlignment="1">
      <alignment horizontal="center" vertical="top" wrapText="1"/>
    </xf>
    <xf numFmtId="176" fontId="5" fillId="0" borderId="8" xfId="1" applyFont="1" applyFill="1" applyBorder="1" applyAlignment="1">
      <alignment vertical="top" wrapText="1"/>
    </xf>
    <xf numFmtId="176" fontId="5" fillId="0" borderId="6" xfId="1" applyFont="1" applyFill="1" applyBorder="1" applyAlignment="1">
      <alignment vertical="top" wrapText="1"/>
    </xf>
    <xf numFmtId="49" fontId="8" fillId="6" borderId="3" xfId="0" applyNumberFormat="1" applyFont="1" applyFill="1" applyBorder="1" applyAlignment="1" applyProtection="1">
      <alignment vertical="top" wrapText="1"/>
      <protection locked="0"/>
    </xf>
    <xf numFmtId="176" fontId="5" fillId="0" borderId="0" xfId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/>
    </xf>
    <xf numFmtId="180" fontId="4" fillId="0" borderId="1" xfId="1" applyNumberFormat="1" applyFont="1" applyFill="1" applyBorder="1" applyAlignment="1">
      <alignment vertical="top" wrapText="1"/>
    </xf>
    <xf numFmtId="176" fontId="4" fillId="0" borderId="1" xfId="1" applyFont="1" applyFill="1" applyBorder="1" applyAlignment="1">
      <alignment vertical="top"/>
    </xf>
    <xf numFmtId="176" fontId="5" fillId="0" borderId="4" xfId="1" applyFont="1" applyFill="1" applyBorder="1" applyAlignment="1">
      <alignment vertical="top" wrapText="1"/>
    </xf>
    <xf numFmtId="183" fontId="1" fillId="5" borderId="8" xfId="1" applyNumberFormat="1" applyFont="1" applyFill="1" applyBorder="1" applyAlignment="1">
      <alignment horizontal="center" vertical="top" wrapText="1"/>
    </xf>
    <xf numFmtId="183" fontId="1" fillId="5" borderId="9" xfId="1" applyNumberFormat="1" applyFont="1" applyFill="1" applyBorder="1" applyAlignment="1">
      <alignment horizontal="center" vertical="top" wrapText="1"/>
    </xf>
    <xf numFmtId="49" fontId="5" fillId="0" borderId="10" xfId="0" applyNumberFormat="1" applyFont="1" applyBorder="1" applyAlignment="1" applyProtection="1">
      <alignment vertical="top" wrapText="1"/>
      <protection locked="0"/>
    </xf>
    <xf numFmtId="3" fontId="4" fillId="0" borderId="1" xfId="0" applyNumberFormat="1" applyFont="1" applyBorder="1" applyAlignment="1">
      <alignment vertical="top" wrapText="1"/>
    </xf>
    <xf numFmtId="180" fontId="4" fillId="0" borderId="1" xfId="1" applyNumberFormat="1" applyFont="1" applyBorder="1" applyAlignment="1">
      <alignment vertical="top" wrapText="1"/>
    </xf>
    <xf numFmtId="181" fontId="4" fillId="0" borderId="1" xfId="50" applyNumberFormat="1" applyFont="1" applyFill="1" applyBorder="1" applyAlignment="1">
      <alignment horizontal="left" vertical="top" wrapText="1"/>
    </xf>
    <xf numFmtId="181" fontId="4" fillId="0" borderId="1" xfId="50" applyNumberFormat="1" applyFont="1" applyFill="1" applyBorder="1" applyAlignment="1">
      <alignment vertical="top" wrapText="1"/>
    </xf>
    <xf numFmtId="176" fontId="4" fillId="0" borderId="1" xfId="1" applyFont="1" applyBorder="1" applyAlignment="1">
      <alignment vertical="top" wrapText="1"/>
    </xf>
    <xf numFmtId="184" fontId="4" fillId="0" borderId="1" xfId="0" applyNumberFormat="1" applyFont="1" applyBorder="1" applyAlignment="1">
      <alignment vertical="top"/>
    </xf>
    <xf numFmtId="183" fontId="1" fillId="7" borderId="1" xfId="1" applyNumberFormat="1" applyFont="1" applyFill="1" applyBorder="1" applyAlignment="1">
      <alignment horizontal="center" vertical="top" wrapText="1"/>
    </xf>
    <xf numFmtId="185" fontId="4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76" fontId="4" fillId="2" borderId="10" xfId="1" applyFont="1" applyFill="1" applyBorder="1" applyAlignment="1">
      <alignment vertical="top" wrapText="1"/>
    </xf>
    <xf numFmtId="176" fontId="4" fillId="2" borderId="7" xfId="1" applyFont="1" applyFill="1" applyBorder="1" applyAlignment="1">
      <alignment vertical="top" wrapText="1"/>
    </xf>
    <xf numFmtId="58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49" fontId="4" fillId="0" borderId="2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176" fontId="5" fillId="2" borderId="1" xfId="1" applyFont="1" applyFill="1" applyBorder="1" applyAlignment="1">
      <alignment vertical="top" wrapText="1"/>
    </xf>
    <xf numFmtId="176" fontId="5" fillId="2" borderId="7" xfId="1" applyFont="1" applyFill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179" fontId="5" fillId="0" borderId="1" xfId="0" applyNumberFormat="1" applyFont="1" applyBorder="1" applyAlignment="1">
      <alignment vertical="top" wrapText="1"/>
    </xf>
    <xf numFmtId="58" fontId="11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176" fontId="4" fillId="2" borderId="1" xfId="1" applyFont="1" applyFill="1" applyBorder="1" applyAlignment="1">
      <alignment horizontal="left" vertical="top" wrapText="1"/>
    </xf>
    <xf numFmtId="176" fontId="5" fillId="2" borderId="1" xfId="1" applyFont="1" applyFill="1" applyBorder="1" applyAlignment="1">
      <alignment horizontal="left" vertical="top" wrapText="1"/>
    </xf>
    <xf numFmtId="176" fontId="4" fillId="0" borderId="1" xfId="1" applyFont="1" applyFill="1" applyBorder="1" applyAlignment="1">
      <alignment horizontal="left" vertical="top" wrapText="1"/>
    </xf>
    <xf numFmtId="176" fontId="4" fillId="0" borderId="7" xfId="1" applyFont="1" applyFill="1" applyBorder="1" applyAlignment="1">
      <alignment horizontal="left" vertical="top" wrapText="1"/>
    </xf>
    <xf numFmtId="176" fontId="4" fillId="2" borderId="7" xfId="1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176" fontId="4" fillId="0" borderId="7" xfId="1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176" fontId="4" fillId="0" borderId="7" xfId="1" applyFont="1" applyBorder="1" applyAlignment="1">
      <alignment horizontal="right" vertical="top" wrapText="1"/>
    </xf>
    <xf numFmtId="0" fontId="5" fillId="0" borderId="7" xfId="0" applyFont="1" applyBorder="1" applyAlignment="1">
      <alignment vertical="top" wrapText="1"/>
    </xf>
    <xf numFmtId="186" fontId="5" fillId="0" borderId="1" xfId="0" applyNumberFormat="1" applyFont="1" applyBorder="1" applyAlignment="1" applyProtection="1">
      <alignment horizontal="left" vertical="top" wrapText="1"/>
      <protection locked="0"/>
    </xf>
    <xf numFmtId="0" fontId="0" fillId="0" borderId="5" xfId="0" applyBorder="1"/>
    <xf numFmtId="0" fontId="0" fillId="0" borderId="4" xfId="0" applyBorder="1"/>
    <xf numFmtId="0" fontId="3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0" fillId="0" borderId="0" xfId="0" applyAlignment="1">
      <alignment horizontal="center"/>
    </xf>
    <xf numFmtId="0" fontId="6" fillId="0" borderId="6" xfId="0" applyFont="1" applyBorder="1"/>
    <xf numFmtId="178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58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 applyProtection="1">
      <alignment wrapText="1"/>
      <protection locked="0"/>
    </xf>
    <xf numFmtId="176" fontId="5" fillId="0" borderId="4" xfId="1" applyFont="1" applyBorder="1" applyAlignment="1" applyProtection="1">
      <alignment horizontal="center" vertical="top" wrapText="1"/>
      <protection locked="0"/>
    </xf>
    <xf numFmtId="176" fontId="5" fillId="0" borderId="1" xfId="1" applyFont="1" applyBorder="1" applyAlignment="1" applyProtection="1">
      <alignment horizontal="center" vertical="top" wrapText="1"/>
      <protection locked="0"/>
    </xf>
    <xf numFmtId="49" fontId="4" fillId="0" borderId="1" xfId="0" applyNumberFormat="1" applyFont="1" applyBorder="1" applyAlignment="1">
      <alignment horizontal="center" vertical="top" wrapText="1"/>
    </xf>
    <xf numFmtId="179" fontId="4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58" fontId="12" fillId="0" borderId="1" xfId="0" applyNumberFormat="1" applyFont="1" applyBorder="1" applyAlignment="1">
      <alignment horizontal="center" vertical="top"/>
    </xf>
    <xf numFmtId="176" fontId="4" fillId="0" borderId="4" xfId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center" wrapText="1"/>
    </xf>
    <xf numFmtId="176" fontId="4" fillId="0" borderId="1" xfId="1" applyFont="1" applyBorder="1" applyAlignment="1">
      <alignment horizontal="center" vertical="top" wrapText="1"/>
    </xf>
    <xf numFmtId="58" fontId="4" fillId="2" borderId="1" xfId="0" applyNumberFormat="1" applyFont="1" applyFill="1" applyBorder="1" applyAlignment="1">
      <alignment horizontal="left" vertical="top"/>
    </xf>
    <xf numFmtId="58" fontId="4" fillId="0" borderId="1" xfId="0" applyNumberFormat="1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187" fontId="4" fillId="0" borderId="1" xfId="1" applyNumberFormat="1" applyFont="1" applyBorder="1" applyAlignment="1">
      <alignment wrapText="1"/>
    </xf>
    <xf numFmtId="188" fontId="4" fillId="0" borderId="1" xfId="1" applyNumberFormat="1" applyFont="1" applyBorder="1" applyAlignment="1">
      <alignment wrapText="1"/>
    </xf>
    <xf numFmtId="58" fontId="4" fillId="0" borderId="1" xfId="0" applyNumberFormat="1" applyFont="1" applyBorder="1" applyAlignment="1">
      <alignment wrapText="1"/>
    </xf>
    <xf numFmtId="189" fontId="8" fillId="0" borderId="1" xfId="1" applyNumberFormat="1" applyFont="1" applyBorder="1" applyAlignment="1" applyProtection="1">
      <alignment wrapText="1"/>
      <protection locked="0"/>
    </xf>
    <xf numFmtId="188" fontId="8" fillId="0" borderId="1" xfId="1" applyNumberFormat="1" applyFont="1" applyBorder="1" applyAlignment="1" applyProtection="1">
      <alignment wrapText="1"/>
      <protection locked="0"/>
    </xf>
    <xf numFmtId="0" fontId="9" fillId="0" borderId="1" xfId="0" applyFont="1" applyBorder="1"/>
    <xf numFmtId="15" fontId="9" fillId="0" borderId="1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left" vertical="top" wrapText="1"/>
    </xf>
    <xf numFmtId="0" fontId="4" fillId="0" borderId="12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15" fontId="9" fillId="0" borderId="1" xfId="0" applyNumberFormat="1" applyFont="1" applyBorder="1" applyAlignment="1">
      <alignment vertical="top"/>
    </xf>
    <xf numFmtId="15" fontId="0" fillId="0" borderId="1" xfId="0" applyNumberFormat="1" applyBorder="1" applyAlignment="1">
      <alignment horizontal="center" vertical="center"/>
    </xf>
    <xf numFmtId="49" fontId="13" fillId="0" borderId="1" xfId="0" applyNumberFormat="1" applyFont="1" applyBorder="1" applyAlignment="1" applyProtection="1">
      <alignment wrapText="1"/>
      <protection locked="0"/>
    </xf>
    <xf numFmtId="176" fontId="8" fillId="0" borderId="1" xfId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>
      <alignment horizontal="left" vertical="top" wrapText="1"/>
    </xf>
    <xf numFmtId="178" fontId="1" fillId="0" borderId="4" xfId="0" applyNumberFormat="1" applyFont="1" applyBorder="1" applyAlignment="1">
      <alignment horizontal="left" vertical="top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wrapText="1"/>
    </xf>
    <xf numFmtId="3" fontId="4" fillId="0" borderId="4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180" fontId="8" fillId="0" borderId="1" xfId="1" applyNumberFormat="1" applyFont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76" fontId="14" fillId="0" borderId="1" xfId="1" applyFont="1" applyBorder="1"/>
    <xf numFmtId="179" fontId="0" fillId="0" borderId="1" xfId="0" applyNumberFormat="1" applyBorder="1"/>
    <xf numFmtId="176" fontId="14" fillId="0" borderId="1" xfId="1" applyFont="1" applyFill="1" applyBorder="1"/>
    <xf numFmtId="179" fontId="5" fillId="0" borderId="1" xfId="0" applyNumberFormat="1" applyFont="1" applyBorder="1" applyAlignment="1">
      <alignment wrapText="1"/>
    </xf>
    <xf numFmtId="0" fontId="15" fillId="0" borderId="2" xfId="0" applyFont="1" applyBorder="1" applyAlignment="1">
      <alignment horizontal="left"/>
    </xf>
    <xf numFmtId="176" fontId="16" fillId="0" borderId="4" xfId="1" applyFont="1" applyBorder="1"/>
    <xf numFmtId="0" fontId="15" fillId="0" borderId="2" xfId="0" applyFont="1" applyBorder="1" applyAlignment="1">
      <alignment wrapText="1"/>
    </xf>
    <xf numFmtId="176" fontId="16" fillId="0" borderId="4" xfId="1" applyFont="1" applyFill="1" applyBorder="1"/>
    <xf numFmtId="0" fontId="16" fillId="0" borderId="2" xfId="0" applyFont="1" applyBorder="1"/>
    <xf numFmtId="0" fontId="15" fillId="0" borderId="2" xfId="0" applyFont="1" applyBorder="1"/>
    <xf numFmtId="0" fontId="16" fillId="0" borderId="2" xfId="0" applyFont="1" applyBorder="1" applyAlignment="1">
      <alignment horizontal="left"/>
    </xf>
    <xf numFmtId="176" fontId="16" fillId="0" borderId="5" xfId="1" applyFont="1" applyFill="1" applyBorder="1" applyAlignment="1">
      <alignment vertical="center"/>
    </xf>
    <xf numFmtId="176" fontId="16" fillId="0" borderId="13" xfId="1" applyFont="1" applyFill="1" applyBorder="1" applyAlignment="1">
      <alignment vertical="center"/>
    </xf>
    <xf numFmtId="176" fontId="16" fillId="0" borderId="7" xfId="1" applyFont="1" applyFill="1" applyBorder="1" applyAlignment="1">
      <alignment vertical="center"/>
    </xf>
    <xf numFmtId="176" fontId="1" fillId="0" borderId="1" xfId="1" applyFont="1" applyBorder="1" applyAlignment="1">
      <alignment horizontal="left" vertical="center" wrapText="1"/>
    </xf>
    <xf numFmtId="178" fontId="8" fillId="0" borderId="1" xfId="0" applyNumberFormat="1" applyFont="1" applyBorder="1" applyAlignment="1" applyProtection="1">
      <alignment wrapText="1"/>
      <protection locked="0"/>
    </xf>
    <xf numFmtId="2" fontId="8" fillId="0" borderId="1" xfId="0" applyNumberFormat="1" applyFont="1" applyBorder="1" applyAlignment="1" applyProtection="1">
      <alignment wrapText="1"/>
      <protection locked="0"/>
    </xf>
    <xf numFmtId="180" fontId="14" fillId="0" borderId="1" xfId="52" applyNumberFormat="1" applyFont="1" applyFill="1" applyBorder="1"/>
    <xf numFmtId="0" fontId="2" fillId="0" borderId="13" xfId="0" applyFont="1" applyBorder="1" applyAlignment="1">
      <alignment vertical="top" wrapText="1"/>
    </xf>
    <xf numFmtId="179" fontId="4" fillId="0" borderId="1" xfId="0" applyNumberFormat="1" applyFont="1" applyBorder="1" applyAlignment="1">
      <alignment horizontal="right" vertical="top" wrapText="1"/>
    </xf>
    <xf numFmtId="58" fontId="12" fillId="0" borderId="1" xfId="0" applyNumberFormat="1" applyFont="1" applyBorder="1" applyAlignment="1">
      <alignment vertical="top"/>
    </xf>
    <xf numFmtId="179" fontId="4" fillId="0" borderId="1" xfId="0" applyNumberFormat="1" applyFont="1" applyBorder="1" applyAlignment="1">
      <alignment vertical="center" wrapText="1"/>
    </xf>
    <xf numFmtId="58" fontId="12" fillId="0" borderId="1" xfId="0" applyNumberFormat="1" applyFont="1" applyBorder="1" applyAlignment="1">
      <alignment vertical="center"/>
    </xf>
    <xf numFmtId="58" fontId="4" fillId="0" borderId="1" xfId="0" applyNumberFormat="1" applyFont="1" applyBorder="1" applyAlignment="1">
      <alignment vertical="center"/>
    </xf>
    <xf numFmtId="0" fontId="4" fillId="0" borderId="4" xfId="0" applyFont="1" applyBorder="1" applyAlignment="1">
      <alignment vertical="top"/>
    </xf>
    <xf numFmtId="176" fontId="1" fillId="0" borderId="1" xfId="1" applyFont="1" applyBorder="1" applyAlignment="1">
      <alignment wrapText="1"/>
    </xf>
    <xf numFmtId="0" fontId="4" fillId="0" borderId="1" xfId="0" applyFont="1" applyBorder="1"/>
    <xf numFmtId="0" fontId="6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190" fontId="4" fillId="0" borderId="1" xfId="1" applyNumberFormat="1" applyFont="1" applyBorder="1" applyAlignment="1">
      <alignment horizontal="right" vertical="top" wrapText="1"/>
    </xf>
    <xf numFmtId="17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79" fontId="4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horizontal="right" vertical="top"/>
    </xf>
    <xf numFmtId="58" fontId="4" fillId="0" borderId="2" xfId="0" applyNumberFormat="1" applyFont="1" applyBorder="1" applyAlignment="1">
      <alignment vertical="top"/>
    </xf>
    <xf numFmtId="190" fontId="4" fillId="0" borderId="1" xfId="1" applyNumberFormat="1" applyFont="1" applyBorder="1" applyAlignment="1">
      <alignment horizontal="center" vertical="top" wrapText="1"/>
    </xf>
    <xf numFmtId="58" fontId="4" fillId="0" borderId="1" xfId="0" applyNumberFormat="1" applyFont="1" applyBorder="1" applyAlignment="1">
      <alignment horizontal="left" vertical="top" wrapText="1"/>
    </xf>
    <xf numFmtId="191" fontId="4" fillId="0" borderId="1" xfId="0" applyNumberFormat="1" applyFont="1" applyBorder="1" applyAlignment="1">
      <alignment horizontal="left" vertical="top" wrapText="1"/>
    </xf>
    <xf numFmtId="191" fontId="4" fillId="0" borderId="1" xfId="0" applyNumberFormat="1" applyFont="1" applyBorder="1" applyAlignment="1">
      <alignment horizontal="left" vertical="top"/>
    </xf>
    <xf numFmtId="191" fontId="4" fillId="0" borderId="2" xfId="0" applyNumberFormat="1" applyFont="1" applyBorder="1" applyAlignment="1">
      <alignment horizontal="left" vertical="top"/>
    </xf>
    <xf numFmtId="58" fontId="4" fillId="0" borderId="2" xfId="0" applyNumberFormat="1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49" fontId="1" fillId="5" borderId="1" xfId="0" applyNumberFormat="1" applyFont="1" applyFill="1" applyBorder="1" applyAlignment="1">
      <alignment vertical="top" wrapText="1"/>
    </xf>
    <xf numFmtId="190" fontId="1" fillId="5" borderId="4" xfId="1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 wrapText="1"/>
    </xf>
    <xf numFmtId="183" fontId="1" fillId="0" borderId="4" xfId="1" applyNumberFormat="1" applyFont="1" applyFill="1" applyBorder="1" applyAlignment="1">
      <alignment horizontal="right" vertical="top" wrapText="1"/>
    </xf>
    <xf numFmtId="183" fontId="1" fillId="0" borderId="1" xfId="1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6" fillId="7" borderId="2" xfId="0" applyFont="1" applyFill="1" applyBorder="1"/>
    <xf numFmtId="0" fontId="6" fillId="7" borderId="3" xfId="0" applyFont="1" applyFill="1" applyBorder="1"/>
    <xf numFmtId="0" fontId="6" fillId="7" borderId="4" xfId="0" applyFont="1" applyFill="1" applyBorder="1"/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right" vertical="top" wrapText="1"/>
    </xf>
    <xf numFmtId="190" fontId="4" fillId="0" borderId="1" xfId="1" applyNumberFormat="1" applyFont="1" applyFill="1" applyBorder="1" applyAlignment="1">
      <alignment horizontal="center" vertical="top"/>
    </xf>
    <xf numFmtId="179" fontId="4" fillId="0" borderId="1" xfId="0" applyNumberFormat="1" applyFont="1" applyBorder="1" applyAlignment="1">
      <alignment vertical="top"/>
    </xf>
    <xf numFmtId="179" fontId="4" fillId="0" borderId="2" xfId="0" applyNumberFormat="1" applyFont="1" applyBorder="1" applyAlignment="1">
      <alignment vertical="top"/>
    </xf>
    <xf numFmtId="190" fontId="5" fillId="0" borderId="1" xfId="1" applyNumberFormat="1" applyFont="1" applyBorder="1" applyAlignment="1" applyProtection="1">
      <alignment horizontal="center" vertical="top" wrapText="1"/>
      <protection locked="0"/>
    </xf>
    <xf numFmtId="190" fontId="1" fillId="5" borderId="1" xfId="1" applyNumberFormat="1" applyFont="1" applyFill="1" applyBorder="1" applyAlignment="1">
      <alignment horizontal="center" vertical="top" wrapText="1"/>
    </xf>
    <xf numFmtId="15" fontId="9" fillId="0" borderId="2" xfId="0" applyNumberFormat="1" applyFont="1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178" fontId="1" fillId="0" borderId="1" xfId="0" applyNumberFormat="1" applyFont="1" applyBorder="1" applyAlignment="1">
      <alignment horizontal="right" vertical="top" wrapText="1"/>
    </xf>
    <xf numFmtId="0" fontId="0" fillId="2" borderId="1" xfId="0" applyFill="1" applyBorder="1" applyAlignment="1">
      <alignment vertical="top"/>
    </xf>
    <xf numFmtId="49" fontId="4" fillId="2" borderId="1" xfId="0" applyNumberFormat="1" applyFont="1" applyFill="1" applyBorder="1" applyAlignment="1">
      <alignment vertical="top" wrapText="1"/>
    </xf>
    <xf numFmtId="49" fontId="5" fillId="2" borderId="1" xfId="0" applyNumberFormat="1" applyFont="1" applyFill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>
      <alignment wrapText="1"/>
    </xf>
    <xf numFmtId="192" fontId="5" fillId="2" borderId="1" xfId="0" applyNumberFormat="1" applyFont="1" applyFill="1" applyBorder="1" applyAlignment="1" applyProtection="1">
      <alignment horizontal="left" wrapText="1"/>
      <protection locked="0"/>
    </xf>
    <xf numFmtId="49" fontId="4" fillId="2" borderId="1" xfId="0" applyNumberFormat="1" applyFont="1" applyFill="1" applyBorder="1" applyAlignment="1">
      <alignment horizontal="left" wrapText="1"/>
    </xf>
    <xf numFmtId="179" fontId="4" fillId="2" borderId="1" xfId="0" applyNumberFormat="1" applyFont="1" applyFill="1" applyBorder="1" applyAlignment="1">
      <alignment horizontal="left" wrapText="1"/>
    </xf>
    <xf numFmtId="179" fontId="4" fillId="2" borderId="1" xfId="0" applyNumberFormat="1" applyFont="1" applyFill="1" applyBorder="1" applyAlignment="1">
      <alignment horizontal="left" vertical="top" wrapText="1"/>
    </xf>
    <xf numFmtId="179" fontId="4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 applyProtection="1">
      <alignment wrapText="1"/>
      <protection locked="0"/>
    </xf>
    <xf numFmtId="192" fontId="4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vertical="center" wrapText="1"/>
    </xf>
    <xf numFmtId="192" fontId="4" fillId="2" borderId="1" xfId="0" applyNumberFormat="1" applyFont="1" applyFill="1" applyBorder="1" applyAlignment="1">
      <alignment horizontal="left" vertical="center" wrapText="1"/>
    </xf>
    <xf numFmtId="192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179" fontId="4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wrapText="1"/>
    </xf>
    <xf numFmtId="0" fontId="0" fillId="5" borderId="1" xfId="0" applyFill="1" applyBorder="1" applyAlignment="1">
      <alignment vertical="top"/>
    </xf>
    <xf numFmtId="49" fontId="4" fillId="5" borderId="1" xfId="0" applyNumberFormat="1" applyFont="1" applyFill="1" applyBorder="1" applyAlignment="1">
      <alignment wrapText="1"/>
    </xf>
    <xf numFmtId="49" fontId="17" fillId="5" borderId="1" xfId="0" applyNumberFormat="1" applyFont="1" applyFill="1" applyBorder="1" applyAlignment="1">
      <alignment horizontal="left" vertical="center" wrapText="1"/>
    </xf>
    <xf numFmtId="49" fontId="17" fillId="5" borderId="1" xfId="0" applyNumberFormat="1" applyFont="1" applyFill="1" applyBorder="1" applyAlignment="1">
      <alignment wrapText="1"/>
    </xf>
    <xf numFmtId="192" fontId="4" fillId="5" borderId="1" xfId="0" applyNumberFormat="1" applyFont="1" applyFill="1" applyBorder="1" applyAlignment="1">
      <alignment vertical="center" wrapText="1"/>
    </xf>
    <xf numFmtId="49" fontId="4" fillId="5" borderId="1" xfId="0" applyNumberFormat="1" applyFont="1" applyFill="1" applyBorder="1" applyAlignment="1">
      <alignment horizontal="center" wrapText="1"/>
    </xf>
    <xf numFmtId="179" fontId="4" fillId="5" borderId="1" xfId="0" applyNumberFormat="1" applyFont="1" applyFill="1" applyBorder="1" applyAlignment="1">
      <alignment horizontal="center" vertical="top" wrapText="1"/>
    </xf>
    <xf numFmtId="179" fontId="4" fillId="5" borderId="1" xfId="0" applyNumberFormat="1" applyFont="1" applyFill="1" applyBorder="1" applyAlignment="1">
      <alignment wrapText="1"/>
    </xf>
    <xf numFmtId="179" fontId="4" fillId="5" borderId="1" xfId="0" applyNumberFormat="1" applyFont="1" applyFill="1" applyBorder="1"/>
    <xf numFmtId="176" fontId="1" fillId="5" borderId="4" xfId="1" applyFont="1" applyFill="1" applyBorder="1" applyAlignment="1">
      <alignment horizontal="right" vertical="top" wrapText="1"/>
    </xf>
    <xf numFmtId="176" fontId="1" fillId="5" borderId="1" xfId="1" applyFont="1" applyFill="1" applyBorder="1" applyAlignment="1">
      <alignment horizontal="right" vertical="top" wrapText="1"/>
    </xf>
    <xf numFmtId="176" fontId="1" fillId="0" borderId="4" xfId="1" applyFont="1" applyFill="1" applyBorder="1" applyAlignment="1">
      <alignment horizontal="right" vertical="top" wrapText="1"/>
    </xf>
    <xf numFmtId="176" fontId="1" fillId="0" borderId="1" xfId="1" applyFont="1" applyFill="1" applyBorder="1" applyAlignment="1">
      <alignment horizontal="right" vertical="top" wrapText="1"/>
    </xf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 applyProtection="1">
      <alignment wrapText="1"/>
      <protection locked="0"/>
    </xf>
    <xf numFmtId="2" fontId="4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top" wrapText="1" indent="1"/>
    </xf>
    <xf numFmtId="0" fontId="20" fillId="5" borderId="0" xfId="0" applyFont="1" applyFill="1" applyAlignment="1">
      <alignment horizontal="left" wrapText="1" indent="1"/>
    </xf>
    <xf numFmtId="0" fontId="4" fillId="5" borderId="0" xfId="0" applyFont="1" applyFill="1"/>
    <xf numFmtId="49" fontId="4" fillId="5" borderId="1" xfId="0" applyNumberFormat="1" applyFont="1" applyFill="1" applyBorder="1" applyAlignment="1">
      <alignment horizontal="left" vertical="center" wrapText="1"/>
    </xf>
    <xf numFmtId="0" fontId="0" fillId="5" borderId="0" xfId="0" applyFill="1"/>
    <xf numFmtId="179" fontId="0" fillId="5" borderId="1" xfId="0" applyNumberFormat="1" applyFill="1" applyBorder="1"/>
    <xf numFmtId="0" fontId="19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vertical="center" wrapText="1"/>
    </xf>
    <xf numFmtId="43" fontId="12" fillId="0" borderId="1" xfId="5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 indent="1"/>
    </xf>
    <xf numFmtId="49" fontId="21" fillId="0" borderId="1" xfId="0" applyNumberFormat="1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wrapText="1" indent="1"/>
    </xf>
    <xf numFmtId="0" fontId="15" fillId="5" borderId="1" xfId="0" applyFont="1" applyFill="1" applyBorder="1" applyAlignment="1">
      <alignment horizontal="left" wrapText="1" indent="1"/>
    </xf>
    <xf numFmtId="43" fontId="12" fillId="5" borderId="1" xfId="5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wrapText="1" indent="1"/>
    </xf>
    <xf numFmtId="0" fontId="23" fillId="0" borderId="1" xfId="0" applyFont="1" applyBorder="1" applyAlignment="1">
      <alignment horizontal="left" vertical="top" wrapText="1" indent="1"/>
    </xf>
    <xf numFmtId="0" fontId="0" fillId="5" borderId="1" xfId="0" applyFill="1" applyBorder="1" applyAlignment="1">
      <alignment vertical="center" wrapText="1"/>
    </xf>
    <xf numFmtId="0" fontId="15" fillId="2" borderId="1" xfId="0" applyFont="1" applyFill="1" applyBorder="1" applyAlignment="1">
      <alignment horizontal="left" wrapText="1" indent="1"/>
    </xf>
    <xf numFmtId="0" fontId="22" fillId="2" borderId="1" xfId="0" applyFont="1" applyFill="1" applyBorder="1" applyAlignment="1">
      <alignment horizontal="left" wrapText="1" indent="1"/>
    </xf>
    <xf numFmtId="0" fontId="23" fillId="2" borderId="1" xfId="0" applyFont="1" applyFill="1" applyBorder="1" applyAlignment="1">
      <alignment horizontal="left" wrapText="1" indent="1"/>
    </xf>
    <xf numFmtId="0" fontId="23" fillId="2" borderId="5" xfId="0" applyFont="1" applyFill="1" applyBorder="1" applyAlignment="1">
      <alignment horizontal="left" wrapText="1" indent="1"/>
    </xf>
    <xf numFmtId="0" fontId="19" fillId="0" borderId="5" xfId="0" applyFont="1" applyBorder="1" applyAlignment="1">
      <alignment horizontal="left" vertical="top" wrapText="1" indent="1"/>
    </xf>
    <xf numFmtId="0" fontId="22" fillId="2" borderId="5" xfId="0" applyFont="1" applyFill="1" applyBorder="1" applyAlignment="1">
      <alignment horizontal="left" wrapText="1" indent="1"/>
    </xf>
    <xf numFmtId="43" fontId="12" fillId="0" borderId="5" xfId="50" applyFont="1" applyFill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79" fontId="4" fillId="0" borderId="5" xfId="0" applyNumberFormat="1" applyFont="1" applyBorder="1" applyAlignment="1">
      <alignment wrapText="1"/>
    </xf>
    <xf numFmtId="179" fontId="0" fillId="0" borderId="5" xfId="0" applyNumberFormat="1" applyBorder="1"/>
    <xf numFmtId="0" fontId="19" fillId="8" borderId="1" xfId="0" applyFont="1" applyFill="1" applyBorder="1" applyAlignment="1">
      <alignment horizontal="left" vertical="top" wrapText="1" indent="1"/>
    </xf>
    <xf numFmtId="0" fontId="15" fillId="8" borderId="1" xfId="0" applyFont="1" applyFill="1" applyBorder="1" applyAlignment="1">
      <alignment horizontal="left" wrapText="1" indent="1"/>
    </xf>
    <xf numFmtId="43" fontId="12" fillId="8" borderId="1" xfId="50" applyFont="1" applyFill="1" applyBorder="1" applyAlignment="1">
      <alignment horizontal="left" vertical="center" wrapText="1"/>
    </xf>
    <xf numFmtId="49" fontId="4" fillId="8" borderId="1" xfId="0" applyNumberFormat="1" applyFont="1" applyFill="1" applyBorder="1" applyAlignment="1">
      <alignment horizontal="left" vertical="center" wrapText="1"/>
    </xf>
    <xf numFmtId="179" fontId="4" fillId="8" borderId="1" xfId="0" applyNumberFormat="1" applyFont="1" applyFill="1" applyBorder="1" applyAlignment="1">
      <alignment wrapText="1"/>
    </xf>
    <xf numFmtId="179" fontId="0" fillId="8" borderId="1" xfId="0" applyNumberFormat="1" applyFill="1" applyBorder="1"/>
    <xf numFmtId="0" fontId="23" fillId="0" borderId="1" xfId="0" applyFont="1" applyBorder="1" applyAlignment="1">
      <alignment horizontal="left" wrapText="1" indent="1"/>
    </xf>
    <xf numFmtId="0" fontId="22" fillId="0" borderId="1" xfId="0" applyFont="1" applyBorder="1" applyAlignment="1">
      <alignment horizontal="left" vertical="top" wrapText="1" indent="1"/>
    </xf>
    <xf numFmtId="179" fontId="4" fillId="0" borderId="1" xfId="0" applyNumberFormat="1" applyFont="1" applyBorder="1"/>
    <xf numFmtId="49" fontId="1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43" fontId="12" fillId="0" borderId="1" xfId="5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43" fontId="2" fillId="0" borderId="1" xfId="50" applyFont="1" applyFill="1" applyBorder="1" applyAlignment="1">
      <alignment horizontal="left" vertical="center" wrapText="1"/>
    </xf>
    <xf numFmtId="43" fontId="1" fillId="0" borderId="1" xfId="50" applyFont="1" applyBorder="1" applyAlignment="1">
      <alignment horizontal="left" vertical="center" wrapText="1"/>
    </xf>
    <xf numFmtId="43" fontId="4" fillId="0" borderId="0" xfId="50" applyFont="1"/>
    <xf numFmtId="43" fontId="4" fillId="0" borderId="0" xfId="0" applyNumberFormat="1" applyFont="1"/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6" fillId="0" borderId="1" xfId="0" applyFont="1" applyBorder="1" applyAlignment="1">
      <alignment vertical="top"/>
    </xf>
    <xf numFmtId="0" fontId="9" fillId="0" borderId="0" xfId="0" applyFont="1" applyAlignment="1">
      <alignment horizontal="right"/>
    </xf>
    <xf numFmtId="0" fontId="9" fillId="0" borderId="0" xfId="0" applyFont="1"/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top" wrapText="1"/>
    </xf>
    <xf numFmtId="178" fontId="6" fillId="0" borderId="4" xfId="0" applyNumberFormat="1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horizontal="center" vertical="top" wrapText="1"/>
    </xf>
    <xf numFmtId="58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186" fontId="4" fillId="0" borderId="1" xfId="0" applyNumberFormat="1" applyFont="1" applyBorder="1" applyAlignment="1">
      <alignment horizontal="center" vertical="top" wrapText="1"/>
    </xf>
    <xf numFmtId="186" fontId="4" fillId="2" borderId="1" xfId="0" applyNumberFormat="1" applyFont="1" applyFill="1" applyBorder="1" applyAlignment="1">
      <alignment horizontal="left" vertical="top" wrapText="1"/>
    </xf>
    <xf numFmtId="186" fontId="4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186" fontId="12" fillId="0" borderId="1" xfId="0" applyNumberFormat="1" applyFont="1" applyBorder="1" applyAlignment="1">
      <alignment horizontal="center" vertical="top"/>
    </xf>
    <xf numFmtId="186" fontId="12" fillId="0" borderId="1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5" borderId="1" xfId="0" applyNumberFormat="1" applyFont="1" applyFill="1" applyBorder="1" applyAlignment="1">
      <alignment horizontal="left" vertical="top" wrapText="1"/>
    </xf>
    <xf numFmtId="176" fontId="1" fillId="5" borderId="1" xfId="1" applyFont="1" applyFill="1" applyBorder="1" applyAlignment="1">
      <alignment horizontal="center" wrapText="1"/>
    </xf>
    <xf numFmtId="186" fontId="6" fillId="0" borderId="1" xfId="0" applyNumberFormat="1" applyFont="1" applyBorder="1" applyAlignment="1">
      <alignment horizontal="left" vertical="top" wrapText="1"/>
    </xf>
    <xf numFmtId="186" fontId="6" fillId="0" borderId="2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178" fontId="6" fillId="0" borderId="4" xfId="0" applyNumberFormat="1" applyFont="1" applyBorder="1" applyAlignment="1">
      <alignment horizontal="left" vertical="top" wrapText="1"/>
    </xf>
    <xf numFmtId="176" fontId="6" fillId="0" borderId="1" xfId="1" applyFont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178" fontId="6" fillId="0" borderId="1" xfId="0" applyNumberFormat="1" applyFont="1" applyBorder="1" applyAlignment="1">
      <alignment horizontal="left" vertical="top" wrapText="1"/>
    </xf>
    <xf numFmtId="49" fontId="5" fillId="2" borderId="1" xfId="0" applyNumberFormat="1" applyFont="1" applyFill="1" applyBorder="1" applyAlignment="1" applyProtection="1">
      <alignment horizontal="left" vertical="top" wrapText="1"/>
      <protection locked="0"/>
    </xf>
    <xf numFmtId="192" fontId="5" fillId="2" borderId="1" xfId="0" applyNumberFormat="1" applyFont="1" applyFill="1" applyBorder="1" applyAlignment="1" applyProtection="1">
      <alignment horizontal="left" vertical="top" wrapText="1"/>
      <protection locked="0"/>
    </xf>
    <xf numFmtId="186" fontId="4" fillId="2" borderId="1" xfId="0" applyNumberFormat="1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 wrapText="1"/>
    </xf>
    <xf numFmtId="190" fontId="1" fillId="5" borderId="4" xfId="1" applyNumberFormat="1" applyFont="1" applyFill="1" applyBorder="1" applyAlignment="1">
      <alignment horizontal="left" vertical="top" wrapText="1"/>
    </xf>
    <xf numFmtId="190" fontId="1" fillId="5" borderId="1" xfId="1" applyNumberFormat="1" applyFont="1" applyFill="1" applyBorder="1" applyAlignment="1">
      <alignment horizontal="left" vertical="top" wrapText="1"/>
    </xf>
    <xf numFmtId="186" fontId="4" fillId="0" borderId="1" xfId="0" applyNumberFormat="1" applyFont="1" applyBorder="1" applyAlignment="1">
      <alignment horizontal="left" vertical="top" wrapText="1"/>
    </xf>
    <xf numFmtId="176" fontId="1" fillId="0" borderId="4" xfId="1" applyFont="1" applyFill="1" applyBorder="1" applyAlignment="1">
      <alignment horizontal="left" vertical="top" wrapText="1"/>
    </xf>
    <xf numFmtId="176" fontId="1" fillId="0" borderId="1" xfId="1" applyFont="1" applyFill="1" applyBorder="1" applyAlignment="1">
      <alignment horizontal="left" vertical="top" wrapText="1"/>
    </xf>
    <xf numFmtId="186" fontId="4" fillId="0" borderId="2" xfId="0" applyNumberFormat="1" applyFont="1" applyBorder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186" fontId="1" fillId="0" borderId="1" xfId="0" applyNumberFormat="1" applyFont="1" applyBorder="1" applyAlignment="1">
      <alignment horizontal="left" vertical="top" wrapText="1"/>
    </xf>
    <xf numFmtId="186" fontId="1" fillId="0" borderId="2" xfId="0" applyNumberFormat="1" applyFont="1" applyBorder="1" applyAlignment="1">
      <alignment horizontal="left" vertical="top" wrapText="1"/>
    </xf>
    <xf numFmtId="190" fontId="4" fillId="0" borderId="1" xfId="1" applyNumberFormat="1" applyFont="1" applyBorder="1" applyAlignment="1">
      <alignment horizontal="left" vertical="top" wrapText="1"/>
    </xf>
    <xf numFmtId="190" fontId="5" fillId="0" borderId="1" xfId="1" applyNumberFormat="1" applyFont="1" applyBorder="1" applyAlignment="1">
      <alignment horizontal="left" vertical="top" wrapText="1"/>
    </xf>
    <xf numFmtId="192" fontId="1" fillId="5" borderId="4" xfId="1" applyNumberFormat="1" applyFont="1" applyFill="1" applyBorder="1" applyAlignment="1">
      <alignment horizontal="left" vertical="top" wrapText="1"/>
    </xf>
    <xf numFmtId="192" fontId="1" fillId="5" borderId="1" xfId="1" applyNumberFormat="1" applyFont="1" applyFill="1" applyBorder="1" applyAlignment="1">
      <alignment horizontal="left" vertical="top" wrapText="1"/>
    </xf>
    <xf numFmtId="186" fontId="4" fillId="0" borderId="2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 applyProtection="1">
      <alignment horizontal="left" vertical="top" wrapText="1"/>
      <protection locked="0"/>
    </xf>
    <xf numFmtId="178" fontId="1" fillId="2" borderId="4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92" fontId="1" fillId="2" borderId="4" xfId="1" applyNumberFormat="1" applyFont="1" applyFill="1" applyBorder="1" applyAlignment="1">
      <alignment horizontal="left" vertical="top" wrapText="1"/>
    </xf>
    <xf numFmtId="58" fontId="1" fillId="2" borderId="1" xfId="0" applyNumberFormat="1" applyFont="1" applyFill="1" applyBorder="1" applyAlignment="1">
      <alignment horizontal="left" vertical="top" wrapText="1"/>
    </xf>
    <xf numFmtId="183" fontId="1" fillId="0" borderId="4" xfId="1" applyNumberFormat="1" applyFont="1" applyFill="1" applyBorder="1" applyAlignment="1">
      <alignment horizontal="left" vertical="top" wrapText="1"/>
    </xf>
    <xf numFmtId="183" fontId="1" fillId="0" borderId="1" xfId="1" applyNumberFormat="1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/>
    </xf>
    <xf numFmtId="0" fontId="1" fillId="7" borderId="3" xfId="0" applyFont="1" applyFill="1" applyBorder="1" applyAlignment="1">
      <alignment horizontal="left" vertical="top"/>
    </xf>
    <xf numFmtId="0" fontId="1" fillId="7" borderId="4" xfId="0" applyFont="1" applyFill="1" applyBorder="1" applyAlignment="1">
      <alignment horizontal="left" vertical="top"/>
    </xf>
    <xf numFmtId="190" fontId="4" fillId="0" borderId="1" xfId="1" applyNumberFormat="1" applyFont="1" applyFill="1" applyBorder="1" applyAlignment="1">
      <alignment horizontal="left" vertical="top"/>
    </xf>
    <xf numFmtId="190" fontId="5" fillId="0" borderId="1" xfId="1" applyNumberFormat="1" applyFont="1" applyBorder="1" applyAlignment="1" applyProtection="1">
      <alignment horizontal="left" vertical="top" wrapText="1"/>
      <protection locked="0"/>
    </xf>
    <xf numFmtId="180" fontId="4" fillId="0" borderId="5" xfId="52" applyNumberFormat="1" applyFont="1" applyFill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9" fontId="25" fillId="9" borderId="2" xfId="0" applyNumberFormat="1" applyFont="1" applyFill="1" applyBorder="1" applyAlignment="1">
      <alignment horizontal="left" vertical="top" wrapText="1"/>
    </xf>
    <xf numFmtId="49" fontId="25" fillId="9" borderId="3" xfId="0" applyNumberFormat="1" applyFont="1" applyFill="1" applyBorder="1" applyAlignment="1">
      <alignment horizontal="left" vertical="top" wrapText="1"/>
    </xf>
    <xf numFmtId="49" fontId="25" fillId="9" borderId="4" xfId="0" applyNumberFormat="1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192" fontId="4" fillId="0" borderId="1" xfId="50" applyNumberFormat="1" applyFont="1" applyFill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92" fontId="4" fillId="0" borderId="5" xfId="50" applyNumberFormat="1" applyFont="1" applyFill="1" applyBorder="1" applyAlignment="1">
      <alignment horizontal="left" vertical="top" wrapText="1"/>
    </xf>
    <xf numFmtId="186" fontId="4" fillId="0" borderId="5" xfId="0" applyNumberFormat="1" applyFont="1" applyBorder="1" applyAlignment="1">
      <alignment horizontal="left" vertical="top" wrapText="1"/>
    </xf>
    <xf numFmtId="186" fontId="4" fillId="0" borderId="5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 wrapText="1"/>
    </xf>
    <xf numFmtId="192" fontId="4" fillId="0" borderId="1" xfId="5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92" fontId="1" fillId="0" borderId="1" xfId="50" applyNumberFormat="1" applyFont="1" applyFill="1" applyBorder="1" applyAlignment="1">
      <alignment horizontal="left" vertical="top" wrapText="1"/>
    </xf>
    <xf numFmtId="192" fontId="1" fillId="0" borderId="1" xfId="50" applyNumberFormat="1" applyFont="1" applyBorder="1" applyAlignment="1">
      <alignment horizontal="left" vertical="top" wrapText="1"/>
    </xf>
    <xf numFmtId="179" fontId="4" fillId="0" borderId="1" xfId="0" applyNumberFormat="1" applyFont="1" applyBorder="1" applyAlignment="1">
      <alignment horizontal="left" vertical="top"/>
    </xf>
    <xf numFmtId="190" fontId="1" fillId="0" borderId="4" xfId="1" applyNumberFormat="1" applyFont="1" applyFill="1" applyBorder="1" applyAlignment="1">
      <alignment horizontal="left" vertical="top" wrapText="1"/>
    </xf>
    <xf numFmtId="49" fontId="1" fillId="5" borderId="2" xfId="0" applyNumberFormat="1" applyFont="1" applyFill="1" applyBorder="1" applyAlignment="1">
      <alignment horizontal="left" vertical="top" wrapText="1"/>
    </xf>
    <xf numFmtId="49" fontId="1" fillId="5" borderId="4" xfId="0" applyNumberFormat="1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193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/>
    <xf numFmtId="49" fontId="5" fillId="0" borderId="4" xfId="0" applyNumberFormat="1" applyFont="1" applyBorder="1" applyAlignment="1" applyProtection="1">
      <alignment horizontal="left" vertical="top" wrapText="1"/>
      <protection locked="0"/>
    </xf>
    <xf numFmtId="176" fontId="5" fillId="0" borderId="1" xfId="1" applyFont="1" applyFill="1" applyBorder="1" applyAlignment="1">
      <alignment horizontal="left" vertical="top"/>
    </xf>
    <xf numFmtId="186" fontId="5" fillId="0" borderId="1" xfId="0" applyNumberFormat="1" applyFont="1" applyBorder="1" applyAlignment="1">
      <alignment horizontal="left" vertical="top" wrapText="1"/>
    </xf>
    <xf numFmtId="186" fontId="5" fillId="0" borderId="2" xfId="0" applyNumberFormat="1" applyFont="1" applyBorder="1" applyAlignment="1">
      <alignment horizontal="left" vertical="top" wrapText="1"/>
    </xf>
    <xf numFmtId="186" fontId="5" fillId="0" borderId="5" xfId="0" applyNumberFormat="1" applyFont="1" applyBorder="1" applyAlignment="1">
      <alignment vertical="top" wrapText="1"/>
    </xf>
    <xf numFmtId="186" fontId="5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86" fontId="5" fillId="0" borderId="0" xfId="0" applyNumberFormat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76" fontId="5" fillId="0" borderId="1" xfId="1" applyFont="1" applyBorder="1" applyAlignment="1">
      <alignment horizontal="left" vertical="top" wrapText="1"/>
    </xf>
    <xf numFmtId="186" fontId="5" fillId="2" borderId="1" xfId="0" applyNumberFormat="1" applyFont="1" applyFill="1" applyBorder="1" applyAlignment="1">
      <alignment horizontal="left" vertical="top" wrapText="1"/>
    </xf>
    <xf numFmtId="186" fontId="4" fillId="2" borderId="0" xfId="0" applyNumberFormat="1" applyFont="1" applyFill="1" applyAlignment="1">
      <alignment horizontal="left" vertical="top"/>
    </xf>
    <xf numFmtId="186" fontId="5" fillId="2" borderId="2" xfId="0" applyNumberFormat="1" applyFont="1" applyFill="1" applyBorder="1" applyAlignment="1">
      <alignment horizontal="left" vertical="top" wrapText="1"/>
    </xf>
    <xf numFmtId="186" fontId="5" fillId="10" borderId="1" xfId="0" applyNumberFormat="1" applyFont="1" applyFill="1" applyBorder="1" applyAlignment="1">
      <alignment horizontal="left" vertical="top" wrapText="1"/>
    </xf>
    <xf numFmtId="186" fontId="5" fillId="10" borderId="2" xfId="0" applyNumberFormat="1" applyFont="1" applyFill="1" applyBorder="1" applyAlignment="1">
      <alignment horizontal="left" vertical="top" wrapText="1"/>
    </xf>
    <xf numFmtId="176" fontId="5" fillId="0" borderId="1" xfId="1" applyFont="1" applyFill="1" applyBorder="1" applyAlignment="1">
      <alignment horizontal="left" vertical="top" wrapText="1"/>
    </xf>
    <xf numFmtId="176" fontId="5" fillId="0" borderId="2" xfId="1" applyFont="1" applyFill="1" applyBorder="1" applyAlignment="1">
      <alignment horizontal="left" vertical="top" wrapText="1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186" fontId="5" fillId="0" borderId="0" xfId="0" applyNumberFormat="1" applyFont="1" applyAlignment="1">
      <alignment horizontal="left" vertical="top" wrapText="1"/>
    </xf>
    <xf numFmtId="186" fontId="4" fillId="0" borderId="0" xfId="0" applyNumberFormat="1" applyFont="1" applyBorder="1"/>
    <xf numFmtId="186" fontId="4" fillId="0" borderId="0" xfId="0" applyNumberFormat="1" applyFont="1" applyBorder="1" applyAlignment="1">
      <alignment vertical="top"/>
    </xf>
    <xf numFmtId="186" fontId="0" fillId="0" borderId="0" xfId="0" applyNumberFormat="1" applyBorder="1"/>
    <xf numFmtId="0" fontId="0" fillId="0" borderId="0" xfId="0" applyBorder="1"/>
    <xf numFmtId="49" fontId="8" fillId="6" borderId="2" xfId="0" applyNumberFormat="1" applyFont="1" applyFill="1" applyBorder="1" applyAlignment="1" applyProtection="1">
      <alignment horizontal="left" vertical="top" wrapText="1"/>
      <protection locked="0"/>
    </xf>
    <xf numFmtId="49" fontId="5" fillId="6" borderId="4" xfId="0" applyNumberFormat="1" applyFont="1" applyFill="1" applyBorder="1" applyAlignment="1" applyProtection="1">
      <alignment horizontal="left" vertical="top" wrapText="1"/>
      <protection locked="0"/>
    </xf>
    <xf numFmtId="0" fontId="0" fillId="2" borderId="0" xfId="0" applyFill="1" applyBorder="1"/>
    <xf numFmtId="0" fontId="5" fillId="0" borderId="1" xfId="0" applyFont="1" applyBorder="1" applyAlignment="1">
      <alignment vertical="top"/>
    </xf>
    <xf numFmtId="186" fontId="5" fillId="0" borderId="1" xfId="0" applyNumberFormat="1" applyFont="1" applyBorder="1" applyAlignment="1">
      <alignment horizontal="left" vertical="top"/>
    </xf>
    <xf numFmtId="186" fontId="5" fillId="0" borderId="2" xfId="0" applyNumberFormat="1" applyFont="1" applyBorder="1" applyAlignment="1">
      <alignment horizontal="left" vertical="top"/>
    </xf>
    <xf numFmtId="186" fontId="22" fillId="0" borderId="0" xfId="1" applyNumberFormat="1" applyFont="1" applyFill="1" applyBorder="1" applyAlignment="1">
      <alignment vertical="top" wrapText="1"/>
    </xf>
    <xf numFmtId="176" fontId="22" fillId="0" borderId="0" xfId="1" applyFont="1" applyFill="1" applyBorder="1" applyAlignment="1">
      <alignment vertical="top" wrapText="1"/>
    </xf>
    <xf numFmtId="176" fontId="22" fillId="2" borderId="0" xfId="1" applyFont="1" applyFill="1" applyBorder="1" applyAlignment="1">
      <alignment vertical="top" wrapText="1"/>
    </xf>
    <xf numFmtId="186" fontId="5" fillId="0" borderId="0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Border="1" applyAlignment="1" applyProtection="1">
      <alignment horizontal="left" vertical="top" wrapText="1"/>
      <protection locked="0"/>
    </xf>
    <xf numFmtId="0" fontId="22" fillId="2" borderId="0" xfId="0" applyFont="1" applyFill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186" fontId="26" fillId="0" borderId="0" xfId="0" applyNumberFormat="1" applyFont="1" applyBorder="1" applyAlignment="1" applyProtection="1">
      <alignment horizontal="left" vertical="top" wrapText="1"/>
      <protection locked="0"/>
    </xf>
    <xf numFmtId="49" fontId="26" fillId="0" borderId="0" xfId="0" applyNumberFormat="1" applyFont="1" applyBorder="1" applyAlignment="1" applyProtection="1">
      <alignment horizontal="left" vertical="top" wrapText="1"/>
      <protection locked="0"/>
    </xf>
    <xf numFmtId="49" fontId="26" fillId="2" borderId="0" xfId="0" applyNumberFormat="1" applyFont="1" applyFill="1" applyBorder="1" applyAlignment="1" applyProtection="1">
      <alignment horizontal="left" vertical="top" wrapText="1"/>
      <protection locked="0"/>
    </xf>
    <xf numFmtId="186" fontId="5" fillId="0" borderId="4" xfId="0" applyNumberFormat="1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186" fontId="5" fillId="0" borderId="3" xfId="0" applyNumberFormat="1" applyFont="1" applyBorder="1" applyAlignment="1">
      <alignment horizontal="left" vertical="top"/>
    </xf>
    <xf numFmtId="49" fontId="8" fillId="6" borderId="3" xfId="0" applyNumberFormat="1" applyFont="1" applyFill="1" applyBorder="1" applyAlignment="1" applyProtection="1">
      <alignment horizontal="left" vertical="top" wrapText="1"/>
      <protection locked="0"/>
    </xf>
    <xf numFmtId="176" fontId="5" fillId="0" borderId="0" xfId="1" applyFont="1" applyFill="1" applyBorder="1" applyAlignment="1">
      <alignment horizontal="left" vertical="top" wrapText="1"/>
    </xf>
    <xf numFmtId="58" fontId="5" fillId="0" borderId="0" xfId="0" applyNumberFormat="1" applyFont="1" applyAlignment="1">
      <alignment horizontal="left" vertical="top" wrapText="1"/>
    </xf>
    <xf numFmtId="58" fontId="5" fillId="0" borderId="14" xfId="0" applyNumberFormat="1" applyFont="1" applyBorder="1" applyAlignment="1">
      <alignment horizontal="left" vertical="top" wrapText="1"/>
    </xf>
    <xf numFmtId="0" fontId="4" fillId="0" borderId="14" xfId="0" applyFont="1" applyBorder="1" applyAlignment="1">
      <alignment vertical="top"/>
    </xf>
    <xf numFmtId="180" fontId="4" fillId="0" borderId="13" xfId="0" applyNumberFormat="1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top"/>
    </xf>
    <xf numFmtId="0" fontId="0" fillId="2" borderId="13" xfId="0" applyFill="1" applyBorder="1" applyAlignment="1">
      <alignment vertical="top"/>
    </xf>
    <xf numFmtId="49" fontId="5" fillId="0" borderId="1" xfId="0" applyNumberFormat="1" applyFont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176" fontId="5" fillId="0" borderId="5" xfId="1" applyFont="1" applyFill="1" applyBorder="1" applyAlignment="1">
      <alignment horizontal="left" vertical="top"/>
    </xf>
    <xf numFmtId="0" fontId="22" fillId="0" borderId="0" xfId="0" applyFont="1" applyBorder="1" applyAlignment="1">
      <alignment vertical="top"/>
    </xf>
    <xf numFmtId="180" fontId="22" fillId="0" borderId="0" xfId="0" applyNumberFormat="1" applyFont="1" applyBorder="1" applyAlignment="1">
      <alignment vertical="top"/>
    </xf>
    <xf numFmtId="0" fontId="22" fillId="0" borderId="0" xfId="0" applyFont="1" applyBorder="1" applyAlignment="1">
      <alignment vertical="top" wrapText="1"/>
    </xf>
    <xf numFmtId="0" fontId="22" fillId="2" borderId="0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left" vertical="top" wrapText="1"/>
    </xf>
    <xf numFmtId="176" fontId="5" fillId="0" borderId="7" xfId="1" applyFont="1" applyFill="1" applyBorder="1" applyAlignment="1">
      <alignment horizontal="left" vertical="top"/>
    </xf>
    <xf numFmtId="49" fontId="5" fillId="0" borderId="13" xfId="0" applyNumberFormat="1" applyFont="1" applyBorder="1" applyAlignment="1">
      <alignment horizontal="left" vertical="top" wrapText="1"/>
    </xf>
    <xf numFmtId="176" fontId="5" fillId="0" borderId="2" xfId="1" applyFont="1" applyBorder="1" applyAlignment="1">
      <alignment horizontal="left" vertical="top" wrapText="1"/>
    </xf>
    <xf numFmtId="180" fontId="22" fillId="0" borderId="0" xfId="0" applyNumberFormat="1" applyFont="1" applyBorder="1" applyAlignment="1">
      <alignment vertical="top" wrapText="1"/>
    </xf>
    <xf numFmtId="176" fontId="5" fillId="0" borderId="2" xfId="1" applyFont="1" applyBorder="1" applyAlignment="1">
      <alignment horizontal="left" vertical="top"/>
    </xf>
    <xf numFmtId="49" fontId="5" fillId="0" borderId="7" xfId="0" applyNumberFormat="1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left" vertical="top" wrapText="1"/>
    </xf>
    <xf numFmtId="176" fontId="5" fillId="0" borderId="13" xfId="1" applyFont="1" applyFill="1" applyBorder="1" applyAlignment="1">
      <alignment horizontal="left" vertical="top"/>
    </xf>
    <xf numFmtId="186" fontId="5" fillId="0" borderId="5" xfId="0" applyNumberFormat="1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left" vertical="top" wrapText="1"/>
    </xf>
    <xf numFmtId="49" fontId="5" fillId="0" borderId="10" xfId="0" applyNumberFormat="1" applyFont="1" applyBorder="1" applyAlignment="1" applyProtection="1">
      <alignment horizontal="left" vertical="top" wrapText="1"/>
      <protection locked="0"/>
    </xf>
    <xf numFmtId="58" fontId="5" fillId="0" borderId="7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  <xf numFmtId="194" fontId="4" fillId="0" borderId="0" xfId="0" applyNumberFormat="1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2" borderId="0" xfId="0" applyFill="1" applyBorder="1" applyAlignment="1">
      <alignment vertical="top"/>
    </xf>
    <xf numFmtId="176" fontId="5" fillId="2" borderId="1" xfId="1" applyFont="1" applyFill="1" applyBorder="1" applyAlignment="1">
      <alignment horizontal="left" vertical="top"/>
    </xf>
    <xf numFmtId="186" fontId="5" fillId="2" borderId="1" xfId="0" applyNumberFormat="1" applyFont="1" applyFill="1" applyBorder="1" applyAlignment="1">
      <alignment horizontal="left" vertical="top"/>
    </xf>
    <xf numFmtId="0" fontId="12" fillId="0" borderId="0" xfId="0" applyFont="1" applyBorder="1" applyAlignment="1">
      <alignment vertical="top" wrapText="1"/>
    </xf>
    <xf numFmtId="180" fontId="12" fillId="0" borderId="0" xfId="0" applyNumberFormat="1" applyFont="1" applyBorder="1" applyAlignment="1">
      <alignment vertical="top"/>
    </xf>
    <xf numFmtId="0" fontId="12" fillId="2" borderId="0" xfId="0" applyFont="1" applyFill="1" applyBorder="1" applyAlignment="1">
      <alignment vertical="top" wrapText="1"/>
    </xf>
    <xf numFmtId="180" fontId="12" fillId="0" borderId="0" xfId="0" applyNumberFormat="1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2" borderId="0" xfId="0" applyFont="1" applyFill="1" applyBorder="1" applyAlignment="1">
      <alignment vertical="top"/>
    </xf>
    <xf numFmtId="181" fontId="5" fillId="0" borderId="1" xfId="50" applyNumberFormat="1" applyFont="1" applyFill="1" applyBorder="1" applyAlignment="1">
      <alignment horizontal="left" vertical="top" wrapText="1"/>
    </xf>
    <xf numFmtId="176" fontId="5" fillId="0" borderId="1" xfId="1" applyFont="1" applyBorder="1" applyAlignment="1">
      <alignment horizontal="left" vertical="top"/>
    </xf>
    <xf numFmtId="49" fontId="5" fillId="2" borderId="3" xfId="0" applyNumberFormat="1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58" fontId="8" fillId="5" borderId="4" xfId="1" applyNumberFormat="1" applyFont="1" applyFill="1" applyBorder="1" applyAlignment="1">
      <alignment horizontal="left" vertical="top"/>
    </xf>
    <xf numFmtId="58" fontId="5" fillId="0" borderId="1" xfId="0" applyNumberFormat="1" applyFont="1" applyBorder="1" applyAlignment="1">
      <alignment horizontal="left" vertical="top"/>
    </xf>
    <xf numFmtId="58" fontId="5" fillId="2" borderId="0" xfId="0" applyNumberFormat="1" applyFont="1" applyFill="1" applyAlignment="1">
      <alignment horizontal="left" vertical="top"/>
    </xf>
    <xf numFmtId="58" fontId="5" fillId="0" borderId="0" xfId="0" applyNumberFormat="1" applyFont="1" applyAlignment="1">
      <alignment horizontal="left" vertical="top"/>
    </xf>
    <xf numFmtId="180" fontId="12" fillId="0" borderId="0" xfId="0" applyNumberFormat="1" applyFont="1" applyAlignment="1">
      <alignment vertical="top"/>
    </xf>
    <xf numFmtId="0" fontId="12" fillId="0" borderId="0" xfId="0" applyFont="1" applyAlignment="1">
      <alignment vertical="top" wrapText="1"/>
    </xf>
    <xf numFmtId="0" fontId="12" fillId="2" borderId="0" xfId="0" applyFont="1" applyFill="1" applyAlignment="1">
      <alignment vertical="top" wrapText="1"/>
    </xf>
    <xf numFmtId="58" fontId="5" fillId="0" borderId="1" xfId="0" applyNumberFormat="1" applyFont="1" applyBorder="1" applyAlignment="1">
      <alignment horizontal="left" vertical="top" wrapText="1"/>
    </xf>
    <xf numFmtId="185" fontId="4" fillId="0" borderId="0" xfId="0" applyNumberFormat="1" applyFont="1" applyAlignment="1">
      <alignment horizontal="left" vertical="top" wrapText="1"/>
    </xf>
    <xf numFmtId="49" fontId="8" fillId="9" borderId="2" xfId="0" applyNumberFormat="1" applyFont="1" applyFill="1" applyBorder="1" applyAlignment="1" applyProtection="1">
      <alignment horizontal="left" vertical="top" wrapText="1"/>
      <protection locked="0"/>
    </xf>
    <xf numFmtId="49" fontId="8" fillId="9" borderId="4" xfId="0" applyNumberFormat="1" applyFont="1" applyFill="1" applyBorder="1" applyAlignment="1" applyProtection="1">
      <alignment horizontal="left" vertical="top" wrapText="1"/>
      <protection locked="0"/>
    </xf>
    <xf numFmtId="3" fontId="5" fillId="0" borderId="5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41" fontId="5" fillId="0" borderId="1" xfId="1" applyNumberFormat="1" applyFont="1" applyBorder="1" applyAlignment="1">
      <alignment horizontal="left" vertical="top"/>
    </xf>
    <xf numFmtId="3" fontId="5" fillId="0" borderId="13" xfId="0" applyNumberFormat="1" applyFont="1" applyBorder="1" applyAlignment="1">
      <alignment horizontal="left" vertical="top" wrapText="1"/>
    </xf>
    <xf numFmtId="49" fontId="5" fillId="0" borderId="15" xfId="0" applyNumberFormat="1" applyFont="1" applyBorder="1" applyAlignment="1">
      <alignment horizontal="left" vertical="top" wrapText="1"/>
    </xf>
    <xf numFmtId="3" fontId="5" fillId="0" borderId="16" xfId="0" applyNumberFormat="1" applyFont="1" applyBorder="1" applyAlignment="1">
      <alignment horizontal="left" vertical="top" wrapText="1"/>
    </xf>
    <xf numFmtId="3" fontId="5" fillId="0" borderId="15" xfId="0" applyNumberFormat="1" applyFont="1" applyBorder="1" applyAlignment="1">
      <alignment horizontal="left" vertical="top" wrapText="1"/>
    </xf>
    <xf numFmtId="41" fontId="5" fillId="0" borderId="15" xfId="1" applyNumberFormat="1" applyFont="1" applyBorder="1" applyAlignment="1">
      <alignment horizontal="left" vertical="top"/>
    </xf>
    <xf numFmtId="186" fontId="5" fillId="0" borderId="15" xfId="0" applyNumberFormat="1" applyFont="1" applyBorder="1" applyAlignment="1">
      <alignment horizontal="left" vertical="top" wrapText="1"/>
    </xf>
    <xf numFmtId="186" fontId="5" fillId="2" borderId="15" xfId="0" applyNumberFormat="1" applyFont="1" applyFill="1" applyBorder="1" applyAlignment="1">
      <alignment horizontal="left" vertical="top" wrapText="1"/>
    </xf>
    <xf numFmtId="186" fontId="5" fillId="0" borderId="15" xfId="0" applyNumberFormat="1" applyFont="1" applyBorder="1" applyAlignment="1">
      <alignment horizontal="left" vertical="top"/>
    </xf>
    <xf numFmtId="186" fontId="5" fillId="2" borderId="15" xfId="0" applyNumberFormat="1" applyFont="1" applyFill="1" applyBorder="1" applyAlignment="1">
      <alignment horizontal="left" vertical="top"/>
    </xf>
    <xf numFmtId="49" fontId="5" fillId="0" borderId="17" xfId="0" applyNumberFormat="1" applyFont="1" applyBorder="1" applyAlignment="1">
      <alignment horizontal="left" vertical="top" wrapText="1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left" vertical="top" wrapText="1"/>
    </xf>
    <xf numFmtId="41" fontId="5" fillId="0" borderId="17" xfId="1" applyNumberFormat="1" applyFont="1" applyBorder="1" applyAlignment="1">
      <alignment horizontal="left" vertical="top"/>
    </xf>
    <xf numFmtId="186" fontId="5" fillId="0" borderId="17" xfId="0" applyNumberFormat="1" applyFont="1" applyBorder="1" applyAlignment="1">
      <alignment horizontal="left" vertical="top" wrapText="1"/>
    </xf>
    <xf numFmtId="186" fontId="5" fillId="2" borderId="17" xfId="0" applyNumberFormat="1" applyFont="1" applyFill="1" applyBorder="1" applyAlignment="1">
      <alignment horizontal="left" vertical="top" wrapText="1"/>
    </xf>
    <xf numFmtId="186" fontId="5" fillId="0" borderId="17" xfId="0" applyNumberFormat="1" applyFont="1" applyBorder="1" applyAlignment="1">
      <alignment horizontal="left" vertical="top"/>
    </xf>
    <xf numFmtId="186" fontId="5" fillId="2" borderId="17" xfId="0" applyNumberFormat="1" applyFont="1" applyFill="1" applyBorder="1" applyAlignment="1">
      <alignment horizontal="left" vertical="top"/>
    </xf>
    <xf numFmtId="186" fontId="5" fillId="2" borderId="2" xfId="0" applyNumberFormat="1" applyFont="1" applyFill="1" applyBorder="1" applyAlignment="1">
      <alignment horizontal="left" vertical="top"/>
    </xf>
    <xf numFmtId="0" fontId="5" fillId="0" borderId="13" xfId="0" applyFont="1" applyBorder="1" applyAlignment="1" applyProtection="1">
      <alignment horizontal="left" vertical="top" wrapText="1"/>
      <protection locked="0"/>
    </xf>
    <xf numFmtId="41" fontId="5" fillId="0" borderId="1" xfId="1" applyNumberFormat="1" applyFont="1" applyFill="1" applyBorder="1" applyAlignment="1">
      <alignment horizontal="left" vertical="top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>
      <alignment horizontal="left" vertical="top" wrapText="1"/>
    </xf>
    <xf numFmtId="176" fontId="5" fillId="0" borderId="15" xfId="1" applyFont="1" applyFill="1" applyBorder="1" applyAlignment="1">
      <alignment horizontal="left" vertical="top"/>
    </xf>
    <xf numFmtId="186" fontId="5" fillId="2" borderId="19" xfId="0" applyNumberFormat="1" applyFont="1" applyFill="1" applyBorder="1" applyAlignment="1">
      <alignment horizontal="left" vertical="top"/>
    </xf>
    <xf numFmtId="0" fontId="5" fillId="0" borderId="5" xfId="0" applyFont="1" applyBorder="1" applyAlignment="1" applyProtection="1">
      <alignment horizontal="left" vertical="top" wrapText="1"/>
      <protection locked="0"/>
    </xf>
    <xf numFmtId="41" fontId="5" fillId="0" borderId="2" xfId="1" applyNumberFormat="1" applyFont="1" applyFill="1" applyBorder="1" applyAlignment="1">
      <alignment horizontal="left" vertical="top"/>
    </xf>
    <xf numFmtId="186" fontId="5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41" fontId="5" fillId="0" borderId="7" xfId="1" applyNumberFormat="1" applyFont="1" applyFill="1" applyBorder="1" applyAlignment="1">
      <alignment horizontal="left" vertical="top"/>
    </xf>
    <xf numFmtId="186" fontId="5" fillId="2" borderId="7" xfId="0" applyNumberFormat="1" applyFont="1" applyFill="1" applyBorder="1" applyAlignment="1">
      <alignment horizontal="left" vertical="top"/>
    </xf>
    <xf numFmtId="186" fontId="5" fillId="0" borderId="7" xfId="0" applyNumberFormat="1" applyFont="1" applyBorder="1" applyAlignment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  <protection locked="0"/>
    </xf>
    <xf numFmtId="2" fontId="5" fillId="0" borderId="1" xfId="0" applyNumberFormat="1" applyFont="1" applyBorder="1" applyAlignment="1">
      <alignment horizontal="left" vertical="top" wrapText="1"/>
    </xf>
    <xf numFmtId="0" fontId="4" fillId="2" borderId="0" xfId="0" applyFont="1" applyFill="1"/>
    <xf numFmtId="49" fontId="8" fillId="6" borderId="1" xfId="0" applyNumberFormat="1" applyFont="1" applyFill="1" applyBorder="1" applyAlignment="1" applyProtection="1">
      <alignment horizontal="left" vertical="top" wrapText="1"/>
      <protection locked="0"/>
    </xf>
    <xf numFmtId="176" fontId="4" fillId="0" borderId="1" xfId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195" fontId="5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/>
    </xf>
    <xf numFmtId="176" fontId="8" fillId="6" borderId="4" xfId="1" applyFont="1" applyFill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>
      <alignment horizontal="left" vertical="top"/>
    </xf>
    <xf numFmtId="196" fontId="5" fillId="0" borderId="1" xfId="1" applyNumberFormat="1" applyFont="1" applyFill="1" applyBorder="1" applyAlignment="1">
      <alignment horizontal="left" vertical="top" wrapText="1"/>
    </xf>
    <xf numFmtId="197" fontId="5" fillId="0" borderId="1" xfId="0" applyNumberFormat="1" applyFont="1" applyBorder="1" applyAlignment="1">
      <alignment horizontal="left" vertical="top" wrapText="1"/>
    </xf>
    <xf numFmtId="197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wrapText="1"/>
    </xf>
    <xf numFmtId="49" fontId="8" fillId="0" borderId="9" xfId="0" applyNumberFormat="1" applyFont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vertical="top" wrapText="1"/>
    </xf>
    <xf numFmtId="196" fontId="5" fillId="0" borderId="1" xfId="1" applyNumberFormat="1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vertical="center" wrapText="1"/>
    </xf>
    <xf numFmtId="49" fontId="8" fillId="0" borderId="11" xfId="0" applyNumberFormat="1" applyFont="1" applyBorder="1" applyAlignment="1" applyProtection="1">
      <alignment horizontal="center" vertical="top" wrapText="1"/>
      <protection locked="0"/>
    </xf>
    <xf numFmtId="49" fontId="5" fillId="0" borderId="3" xfId="0" applyNumberFormat="1" applyFont="1" applyBorder="1" applyAlignment="1" applyProtection="1">
      <alignment vertical="top" wrapText="1"/>
      <protection locked="0"/>
    </xf>
    <xf numFmtId="196" fontId="5" fillId="0" borderId="4" xfId="1" applyNumberFormat="1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>
      <alignment wrapText="1"/>
    </xf>
    <xf numFmtId="49" fontId="8" fillId="0" borderId="20" xfId="0" applyNumberFormat="1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>
      <alignment horizontal="center" vertical="center"/>
    </xf>
    <xf numFmtId="0" fontId="5" fillId="2" borderId="5" xfId="0" applyFont="1" applyFill="1" applyBorder="1" applyAlignment="1">
      <alignment wrapText="1"/>
    </xf>
    <xf numFmtId="0" fontId="5" fillId="0" borderId="13" xfId="0" applyFont="1" applyBorder="1" applyAlignment="1">
      <alignment horizontal="center" vertical="center"/>
    </xf>
    <xf numFmtId="196" fontId="5" fillId="0" borderId="1" xfId="1" applyNumberFormat="1" applyFont="1" applyBorder="1" applyAlignment="1">
      <alignment horizontal="left" vertical="top"/>
    </xf>
    <xf numFmtId="197" fontId="27" fillId="11" borderId="21" xfId="0" applyNumberFormat="1" applyFont="1" applyFill="1" applyBorder="1" applyAlignment="1">
      <alignment horizontal="left" vertical="top" wrapText="1"/>
    </xf>
    <xf numFmtId="196" fontId="5" fillId="0" borderId="4" xfId="1" applyNumberFormat="1" applyFont="1" applyBorder="1" applyAlignment="1">
      <alignment horizontal="left" vertical="top"/>
    </xf>
    <xf numFmtId="196" fontId="5" fillId="0" borderId="4" xfId="1" applyNumberFormat="1" applyFont="1" applyFill="1" applyBorder="1" applyAlignment="1">
      <alignment horizontal="left" vertical="top"/>
    </xf>
    <xf numFmtId="0" fontId="5" fillId="0" borderId="13" xfId="0" applyFont="1" applyBorder="1" applyAlignment="1">
      <alignment vertical="top" wrapText="1"/>
    </xf>
    <xf numFmtId="196" fontId="5" fillId="0" borderId="2" xfId="1" applyNumberFormat="1" applyFont="1" applyFill="1" applyBorder="1" applyAlignment="1">
      <alignment horizontal="left" vertical="top"/>
    </xf>
    <xf numFmtId="49" fontId="8" fillId="0" borderId="1" xfId="0" applyNumberFormat="1" applyFont="1" applyBorder="1" applyAlignment="1" applyProtection="1">
      <alignment vertical="top" wrapText="1"/>
      <protection locked="0"/>
    </xf>
    <xf numFmtId="186" fontId="8" fillId="0" borderId="1" xfId="0" applyNumberFormat="1" applyFont="1" applyBorder="1" applyAlignment="1">
      <alignment horizontal="left" vertical="top" wrapText="1"/>
    </xf>
    <xf numFmtId="186" fontId="8" fillId="2" borderId="1" xfId="0" applyNumberFormat="1" applyFont="1" applyFill="1" applyBorder="1" applyAlignment="1">
      <alignment horizontal="left" vertical="top"/>
    </xf>
    <xf numFmtId="186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176" fontId="8" fillId="0" borderId="4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86" fontId="1" fillId="0" borderId="1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187" fontId="5" fillId="2" borderId="1" xfId="0" applyNumberFormat="1" applyFont="1" applyFill="1" applyBorder="1" applyAlignment="1">
      <alignment vertical="top" wrapText="1"/>
    </xf>
    <xf numFmtId="197" fontId="27" fillId="2" borderId="1" xfId="0" applyNumberFormat="1" applyFont="1" applyFill="1" applyBorder="1" applyAlignment="1">
      <alignment horizontal="left" vertical="top" wrapText="1"/>
    </xf>
    <xf numFmtId="187" fontId="5" fillId="2" borderId="1" xfId="59" applyNumberFormat="1" applyFont="1" applyFill="1" applyBorder="1" applyAlignment="1">
      <alignment vertical="top" wrapText="1"/>
    </xf>
    <xf numFmtId="186" fontId="27" fillId="2" borderId="1" xfId="0" applyNumberFormat="1" applyFont="1" applyFill="1" applyBorder="1" applyAlignment="1">
      <alignment horizontal="left" vertical="top" wrapText="1"/>
    </xf>
    <xf numFmtId="186" fontId="27" fillId="12" borderId="1" xfId="0" applyNumberFormat="1" applyFont="1" applyFill="1" applyBorder="1" applyAlignment="1">
      <alignment horizontal="left" vertical="top" wrapText="1"/>
    </xf>
    <xf numFmtId="198" fontId="27" fillId="12" borderId="1" xfId="0" applyNumberFormat="1" applyFont="1" applyFill="1" applyBorder="1" applyAlignment="1">
      <alignment horizontal="left" vertical="top" wrapText="1"/>
    </xf>
    <xf numFmtId="0" fontId="27" fillId="2" borderId="1" xfId="0" applyFont="1" applyFill="1" applyBorder="1" applyAlignment="1">
      <alignment horizontal="left" vertical="top"/>
    </xf>
    <xf numFmtId="192" fontId="5" fillId="2" borderId="1" xfId="0" applyNumberFormat="1" applyFont="1" applyFill="1" applyBorder="1" applyAlignment="1">
      <alignment horizontal="left" vertical="top" wrapText="1"/>
    </xf>
    <xf numFmtId="198" fontId="27" fillId="2" borderId="1" xfId="0" applyNumberFormat="1" applyFont="1" applyFill="1" applyBorder="1" applyAlignment="1">
      <alignment horizontal="left" vertical="top" wrapText="1"/>
    </xf>
    <xf numFmtId="186" fontId="4" fillId="2" borderId="2" xfId="0" applyNumberFormat="1" applyFont="1" applyFill="1" applyBorder="1" applyAlignment="1">
      <alignment horizontal="left" vertical="top" wrapText="1"/>
    </xf>
    <xf numFmtId="186" fontId="4" fillId="2" borderId="3" xfId="0" applyNumberFormat="1" applyFont="1" applyFill="1" applyBorder="1" applyAlignment="1">
      <alignment horizontal="left" vertical="top" wrapText="1"/>
    </xf>
    <xf numFmtId="186" fontId="4" fillId="2" borderId="4" xfId="0" applyNumberFormat="1" applyFont="1" applyFill="1" applyBorder="1" applyAlignment="1">
      <alignment horizontal="left" vertical="top" wrapText="1"/>
    </xf>
    <xf numFmtId="197" fontId="27" fillId="12" borderId="1" xfId="0" applyNumberFormat="1" applyFont="1" applyFill="1" applyBorder="1" applyAlignment="1">
      <alignment horizontal="left" vertical="top" wrapText="1"/>
    </xf>
    <xf numFmtId="0" fontId="27" fillId="1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wrapText="1"/>
    </xf>
    <xf numFmtId="0" fontId="4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183" fontId="1" fillId="0" borderId="10" xfId="1" applyNumberFormat="1" applyFont="1" applyFill="1" applyBorder="1" applyAlignment="1">
      <alignment horizontal="left" vertical="top" wrapText="1"/>
    </xf>
    <xf numFmtId="197" fontId="4" fillId="0" borderId="1" xfId="0" applyNumberFormat="1" applyFont="1" applyBorder="1" applyAlignment="1">
      <alignment horizontal="left" vertical="top" wrapText="1"/>
    </xf>
    <xf numFmtId="197" fontId="4" fillId="0" borderId="1" xfId="0" applyNumberFormat="1" applyFont="1" applyBorder="1" applyAlignment="1">
      <alignment horizontal="left" vertical="top"/>
    </xf>
    <xf numFmtId="197" fontId="4" fillId="0" borderId="2" xfId="0" applyNumberFormat="1" applyFont="1" applyBorder="1" applyAlignment="1">
      <alignment horizontal="left" vertical="top" wrapText="1"/>
    </xf>
    <xf numFmtId="49" fontId="1" fillId="9" borderId="2" xfId="0" applyNumberFormat="1" applyFont="1" applyFill="1" applyBorder="1" applyAlignment="1">
      <alignment horizontal="left" vertical="top" wrapText="1"/>
    </xf>
    <xf numFmtId="49" fontId="1" fillId="9" borderId="4" xfId="0" applyNumberFormat="1" applyFont="1" applyFill="1" applyBorder="1" applyAlignment="1">
      <alignment horizontal="left" vertical="top" wrapText="1"/>
    </xf>
    <xf numFmtId="3" fontId="4" fillId="0" borderId="10" xfId="52" applyNumberFormat="1" applyFont="1" applyFill="1" applyBorder="1" applyAlignment="1">
      <alignment horizontal="left" vertical="top"/>
    </xf>
    <xf numFmtId="186" fontId="0" fillId="0" borderId="0" xfId="0" applyNumberFormat="1" applyAlignment="1">
      <alignment horizontal="left" vertical="top"/>
    </xf>
    <xf numFmtId="186" fontId="0" fillId="0" borderId="0" xfId="0" applyNumberFormat="1" applyAlignment="1">
      <alignment horizontal="right" vertical="top"/>
    </xf>
    <xf numFmtId="186" fontId="0" fillId="0" borderId="0" xfId="0" applyNumberFormat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186" fontId="4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183" fontId="1" fillId="0" borderId="0" xfId="1" applyNumberFormat="1" applyFont="1" applyFill="1" applyBorder="1" applyAlignment="1">
      <alignment horizontal="left" vertical="top" wrapText="1"/>
    </xf>
    <xf numFmtId="197" fontId="4" fillId="0" borderId="0" xfId="0" applyNumberFormat="1" applyFont="1" applyAlignment="1">
      <alignment horizontal="left" vertical="top"/>
    </xf>
    <xf numFmtId="0" fontId="1" fillId="7" borderId="22" xfId="0" applyFont="1" applyFill="1" applyBorder="1" applyAlignment="1">
      <alignment horizontal="left" vertical="top"/>
    </xf>
    <xf numFmtId="0" fontId="4" fillId="7" borderId="22" xfId="0" applyFont="1" applyFill="1" applyBorder="1" applyAlignment="1">
      <alignment horizontal="left" vertical="top"/>
    </xf>
    <xf numFmtId="192" fontId="4" fillId="0" borderId="1" xfId="0" applyNumberFormat="1" applyFont="1" applyBorder="1" applyAlignment="1">
      <alignment horizontal="left" vertical="top"/>
    </xf>
    <xf numFmtId="192" fontId="4" fillId="0" borderId="4" xfId="1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92" fontId="4" fillId="0" borderId="0" xfId="0" applyNumberFormat="1" applyFont="1" applyAlignment="1">
      <alignment horizontal="left" vertical="top"/>
    </xf>
    <xf numFmtId="186" fontId="4" fillId="0" borderId="3" xfId="0" applyNumberFormat="1" applyFont="1" applyBorder="1" applyAlignment="1">
      <alignment horizontal="left" vertical="top"/>
    </xf>
    <xf numFmtId="186" fontId="4" fillId="0" borderId="4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 wrapText="1"/>
    </xf>
    <xf numFmtId="192" fontId="4" fillId="0" borderId="1" xfId="1" applyNumberFormat="1" applyFont="1" applyBorder="1" applyAlignment="1">
      <alignment horizontal="left" vertical="top" wrapText="1"/>
    </xf>
    <xf numFmtId="49" fontId="8" fillId="0" borderId="2" xfId="0" applyNumberFormat="1" applyFont="1" applyBorder="1" applyAlignment="1" applyProtection="1">
      <alignment horizontal="left" vertical="top" wrapText="1"/>
      <protection locked="0"/>
    </xf>
    <xf numFmtId="0" fontId="12" fillId="0" borderId="0" xfId="0" applyFont="1"/>
    <xf numFmtId="0" fontId="1" fillId="0" borderId="0" xfId="0" applyFont="1" applyAlignment="1">
      <alignment horizontal="left"/>
    </xf>
    <xf numFmtId="190" fontId="4" fillId="0" borderId="4" xfId="1" applyNumberFormat="1" applyFont="1" applyFill="1" applyBorder="1" applyAlignment="1">
      <alignment horizontal="right" wrapText="1"/>
    </xf>
    <xf numFmtId="0" fontId="12" fillId="0" borderId="0" xfId="0" applyFont="1" applyAlignment="1">
      <alignment horizontal="left"/>
    </xf>
    <xf numFmtId="190" fontId="4" fillId="0" borderId="1" xfId="0" applyNumberFormat="1" applyFont="1" applyBorder="1" applyAlignment="1">
      <alignment horizontal="right" wrapText="1"/>
    </xf>
    <xf numFmtId="190" fontId="4" fillId="0" borderId="1" xfId="1" applyNumberFormat="1" applyFont="1" applyBorder="1" applyAlignment="1">
      <alignment horizontal="right"/>
    </xf>
    <xf numFmtId="0" fontId="12" fillId="0" borderId="11" xfId="0" applyFont="1" applyBorder="1"/>
    <xf numFmtId="190" fontId="4" fillId="0" borderId="1" xfId="1" applyNumberFormat="1" applyFont="1" applyBorder="1" applyAlignment="1">
      <alignment horizontal="right" wrapText="1"/>
    </xf>
    <xf numFmtId="0" fontId="1" fillId="10" borderId="1" xfId="0" applyFont="1" applyFill="1" applyBorder="1" applyAlignment="1">
      <alignment wrapText="1"/>
    </xf>
    <xf numFmtId="190" fontId="1" fillId="10" borderId="1" xfId="1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/>
    </xf>
    <xf numFmtId="0" fontId="2" fillId="0" borderId="0" xfId="0" applyFont="1"/>
    <xf numFmtId="192" fontId="2" fillId="0" borderId="0" xfId="0" applyNumberFormat="1" applyFont="1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vertical="top" wrapText="1"/>
    </xf>
    <xf numFmtId="178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 wrapText="1"/>
    </xf>
    <xf numFmtId="58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176" fontId="5" fillId="0" borderId="0" xfId="1" applyFont="1" applyFill="1" applyBorder="1" applyAlignment="1" applyProtection="1">
      <alignment horizontal="right" wrapText="1"/>
      <protection locked="0"/>
    </xf>
    <xf numFmtId="176" fontId="5" fillId="0" borderId="0" xfId="1" applyFont="1" applyFill="1" applyBorder="1" applyAlignment="1">
      <alignment horizontal="right" wrapText="1"/>
    </xf>
    <xf numFmtId="49" fontId="5" fillId="0" borderId="0" xfId="0" applyNumberFormat="1" applyFont="1" applyAlignment="1">
      <alignment wrapText="1"/>
    </xf>
    <xf numFmtId="58" fontId="5" fillId="0" borderId="0" xfId="0" applyNumberFormat="1" applyFont="1" applyAlignment="1">
      <alignment wrapText="1"/>
    </xf>
    <xf numFmtId="185" fontId="5" fillId="0" borderId="0" xfId="0" applyNumberFormat="1" applyFont="1" applyAlignment="1">
      <alignment wrapText="1"/>
    </xf>
    <xf numFmtId="185" fontId="17" fillId="0" borderId="0" xfId="0" applyNumberFormat="1" applyFont="1" applyAlignment="1">
      <alignment wrapText="1"/>
    </xf>
    <xf numFmtId="49" fontId="5" fillId="0" borderId="0" xfId="0" applyNumberFormat="1" applyFont="1" applyAlignment="1" applyProtection="1">
      <alignment wrapText="1"/>
      <protection locked="0"/>
    </xf>
    <xf numFmtId="49" fontId="18" fillId="0" borderId="0" xfId="0" applyNumberFormat="1" applyFont="1" applyAlignment="1">
      <alignment horizontal="left" vertical="center" wrapText="1"/>
    </xf>
    <xf numFmtId="58" fontId="5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>
      <alignment horizontal="left" vertical="center" wrapText="1"/>
    </xf>
    <xf numFmtId="176" fontId="4" fillId="0" borderId="0" xfId="1" applyFont="1" applyFill="1" applyBorder="1" applyAlignment="1">
      <alignment horizontal="right" wrapText="1"/>
    </xf>
    <xf numFmtId="185" fontId="4" fillId="0" borderId="0" xfId="0" applyNumberFormat="1" applyFont="1" applyAlignment="1">
      <alignment wrapText="1"/>
    </xf>
    <xf numFmtId="49" fontId="4" fillId="0" borderId="1" xfId="0" applyNumberFormat="1" applyFont="1" applyBorder="1" applyAlignment="1" quotePrefix="1">
      <alignment vertical="top" wrapText="1"/>
    </xf>
    <xf numFmtId="0" fontId="4" fillId="0" borderId="1" xfId="0" applyFont="1" applyBorder="1" applyAlignment="1" quotePrefix="1">
      <alignment wrapText="1"/>
    </xf>
    <xf numFmtId="187" fontId="4" fillId="0" borderId="1" xfId="1" applyNumberFormat="1" applyFont="1" applyBorder="1" applyAlignment="1" quotePrefix="1">
      <alignment wrapText="1"/>
    </xf>
    <xf numFmtId="188" fontId="4" fillId="0" borderId="1" xfId="1" applyNumberFormat="1" applyFont="1" applyBorder="1" applyAlignment="1" quotePrefix="1">
      <alignment wrapText="1"/>
    </xf>
  </cellXfs>
  <cellStyles count="6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2" xfId="50"/>
    <cellStyle name="Comma 2 2 2" xfId="51"/>
    <cellStyle name="Comma 3" xfId="52"/>
    <cellStyle name="Comma 3 2" xfId="53"/>
    <cellStyle name="Comma 3 3" xfId="54"/>
    <cellStyle name="Comma 3 4" xfId="55"/>
    <cellStyle name="Comma 4" xfId="56"/>
    <cellStyle name="Comma 5" xfId="57"/>
    <cellStyle name="Normal 2" xfId="58"/>
    <cellStyle name="Normal 2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2.xml"/><Relationship Id="rId18" Type="http://schemas.openxmlformats.org/officeDocument/2006/relationships/customXml" Target="../customXml/item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129"/>
  <sheetViews>
    <sheetView tabSelected="1" zoomScale="94" zoomScaleNormal="94" topLeftCell="O1" workbookViewId="0">
      <pane ySplit="1" topLeftCell="A170" activePane="bottomLeft" state="frozen"/>
      <selection/>
      <selection pane="bottomLeft" activeCell="Y172" sqref="Y172"/>
    </sheetView>
  </sheetViews>
  <sheetFormatPr defaultColWidth="9" defaultRowHeight="14.5"/>
  <cols>
    <col min="1" max="1" width="8.81818181818182" style="21"/>
    <col min="2" max="2" width="11.3636363636364" style="348" customWidth="1"/>
    <col min="3" max="3" width="21.6363636363636" style="259" customWidth="1"/>
    <col min="4" max="4" width="26.8181818181818" customWidth="1"/>
    <col min="5" max="5" width="19.3636363636364" style="260" customWidth="1"/>
    <col min="6" max="6" width="15.4545454545455" style="260" customWidth="1"/>
    <col min="7" max="7" width="15.0909090909091" customWidth="1"/>
    <col min="8" max="8" width="16" customWidth="1"/>
    <col min="9" max="9" width="15.5454545454545" customWidth="1"/>
    <col min="10" max="10" width="11.8181818181818" customWidth="1"/>
    <col min="11" max="11" width="12.4545454545455" customWidth="1"/>
    <col min="12" max="12" width="12.0909090909091" customWidth="1"/>
    <col min="13" max="13" width="13" customWidth="1"/>
    <col min="14" max="14" width="12.1818181818182" customWidth="1"/>
    <col min="15" max="15" width="10.9090909090909" customWidth="1"/>
    <col min="16" max="16" width="14.1818181818182" customWidth="1"/>
    <col min="17" max="17" width="12" customWidth="1"/>
    <col min="18" max="18" width="14.0909090909091" customWidth="1"/>
    <col min="19" max="20" width="14.7272727272727" customWidth="1"/>
    <col min="21" max="21" width="15.5454545454545" customWidth="1"/>
    <col min="22" max="22" width="16.8181818181818" customWidth="1"/>
  </cols>
  <sheetData>
    <row r="1" ht="65" spans="1:22"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3" t="s">
        <v>7</v>
      </c>
      <c r="J1" s="1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224" t="s">
        <v>19</v>
      </c>
      <c r="V1" s="32" t="s">
        <v>20</v>
      </c>
    </row>
    <row r="2" spans="1:22">
      <c r="A2" s="354" t="s">
        <v>21</v>
      </c>
      <c r="B2" s="247" t="s">
        <v>22</v>
      </c>
      <c r="C2" s="248"/>
      <c r="D2" s="249"/>
      <c r="E2" s="355"/>
      <c r="F2" s="355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173"/>
    </row>
    <row r="3" spans="1:22">
      <c r="A3" s="116"/>
      <c r="B3" s="357" t="s">
        <v>23</v>
      </c>
      <c r="C3" s="358"/>
      <c r="D3" s="359"/>
      <c r="E3" s="360"/>
      <c r="F3" s="361"/>
      <c r="G3" s="362"/>
      <c r="H3" s="362"/>
      <c r="I3" s="363"/>
      <c r="J3" s="362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5"/>
      <c r="V3" s="364"/>
    </row>
    <row r="4" ht="24" customHeight="1" spans="1:22">
      <c r="A4" s="116">
        <v>1</v>
      </c>
      <c r="B4" s="23" t="s">
        <v>24</v>
      </c>
      <c r="C4" s="23" t="s">
        <v>25</v>
      </c>
      <c r="D4" s="8" t="s">
        <v>26</v>
      </c>
      <c r="E4" s="9" t="s">
        <v>27</v>
      </c>
      <c r="F4" s="8" t="s">
        <v>27</v>
      </c>
      <c r="G4" s="8" t="s">
        <v>28</v>
      </c>
      <c r="H4" s="366" t="s">
        <v>29</v>
      </c>
      <c r="I4" s="366" t="s">
        <v>29</v>
      </c>
      <c r="J4" s="366" t="s">
        <v>29</v>
      </c>
      <c r="K4" s="366" t="s">
        <v>29</v>
      </c>
      <c r="L4" s="366" t="s">
        <v>29</v>
      </c>
      <c r="M4" s="367">
        <v>46206</v>
      </c>
      <c r="N4" s="367" t="s">
        <v>30</v>
      </c>
      <c r="O4" s="367" t="s">
        <v>31</v>
      </c>
      <c r="P4" s="367" t="s">
        <v>32</v>
      </c>
      <c r="Q4" s="367">
        <v>46239</v>
      </c>
      <c r="R4" s="367" t="s">
        <v>33</v>
      </c>
      <c r="S4" s="367" t="s">
        <v>34</v>
      </c>
      <c r="T4" s="367" t="s">
        <v>35</v>
      </c>
      <c r="U4" s="367" t="s">
        <v>35</v>
      </c>
      <c r="V4" s="368">
        <v>46241</v>
      </c>
    </row>
    <row r="5" ht="26" spans="1:22">
      <c r="A5" s="116">
        <f>SUM(A4+1)</f>
        <v>2</v>
      </c>
      <c r="B5" s="369" t="s">
        <v>24</v>
      </c>
      <c r="C5" s="369" t="s">
        <v>36</v>
      </c>
      <c r="D5" s="13" t="s">
        <v>37</v>
      </c>
      <c r="E5" s="280">
        <v>20000</v>
      </c>
      <c r="F5" s="280">
        <v>30000</v>
      </c>
      <c r="G5" s="13" t="s">
        <v>38</v>
      </c>
      <c r="H5" s="367">
        <v>46296</v>
      </c>
      <c r="I5" s="366" t="s">
        <v>34</v>
      </c>
      <c r="J5" s="366" t="s">
        <v>34</v>
      </c>
      <c r="K5" s="367">
        <v>46297</v>
      </c>
      <c r="L5" s="367">
        <v>46300</v>
      </c>
      <c r="M5" s="367">
        <v>46301</v>
      </c>
      <c r="N5" s="370" t="s">
        <v>34</v>
      </c>
      <c r="O5" s="370" t="s">
        <v>34</v>
      </c>
      <c r="P5" s="370" t="s">
        <v>34</v>
      </c>
      <c r="Q5" s="367">
        <v>46308</v>
      </c>
      <c r="R5" s="371" t="s">
        <v>34</v>
      </c>
      <c r="S5" s="371" t="s">
        <v>34</v>
      </c>
      <c r="T5" s="367" t="s">
        <v>39</v>
      </c>
      <c r="U5" s="367" t="s">
        <v>40</v>
      </c>
      <c r="V5" s="367" t="s">
        <v>41</v>
      </c>
    </row>
    <row r="6" ht="26" spans="1:22">
      <c r="A6" s="116">
        <v>3</v>
      </c>
      <c r="B6" s="372" t="s">
        <v>24</v>
      </c>
      <c r="C6" s="16" t="s">
        <v>42</v>
      </c>
      <c r="D6" s="16" t="s">
        <v>43</v>
      </c>
      <c r="E6" s="280">
        <v>150000</v>
      </c>
      <c r="F6" s="280">
        <v>200000</v>
      </c>
      <c r="G6" s="13" t="s">
        <v>38</v>
      </c>
      <c r="H6" s="367">
        <v>46296</v>
      </c>
      <c r="I6" s="366" t="s">
        <v>34</v>
      </c>
      <c r="J6" s="366" t="s">
        <v>34</v>
      </c>
      <c r="K6" s="367">
        <v>46297</v>
      </c>
      <c r="L6" s="367">
        <v>46300</v>
      </c>
      <c r="M6" s="367">
        <v>46301</v>
      </c>
      <c r="N6" s="370" t="s">
        <v>34</v>
      </c>
      <c r="O6" s="370" t="s">
        <v>34</v>
      </c>
      <c r="P6" s="370" t="s">
        <v>34</v>
      </c>
      <c r="Q6" s="367">
        <v>46308</v>
      </c>
      <c r="R6" s="371" t="s">
        <v>34</v>
      </c>
      <c r="S6" s="371" t="s">
        <v>34</v>
      </c>
      <c r="T6" s="367" t="s">
        <v>44</v>
      </c>
      <c r="U6" s="367" t="s">
        <v>44</v>
      </c>
      <c r="V6" s="368">
        <v>46214</v>
      </c>
    </row>
    <row r="7" ht="26" spans="1:22">
      <c r="A7" s="116">
        <v>4</v>
      </c>
      <c r="B7" s="372" t="s">
        <v>24</v>
      </c>
      <c r="C7" s="23" t="s">
        <v>45</v>
      </c>
      <c r="D7" s="47" t="s">
        <v>46</v>
      </c>
      <c r="E7" s="280">
        <v>300000</v>
      </c>
      <c r="F7" s="280">
        <v>200000</v>
      </c>
      <c r="G7" s="47" t="s">
        <v>38</v>
      </c>
      <c r="H7" s="367">
        <v>46253</v>
      </c>
      <c r="I7" s="366" t="s">
        <v>34</v>
      </c>
      <c r="J7" s="366" t="s">
        <v>34</v>
      </c>
      <c r="K7" s="367">
        <v>46255</v>
      </c>
      <c r="L7" s="367">
        <v>46259</v>
      </c>
      <c r="M7" s="367">
        <v>46262</v>
      </c>
      <c r="N7" s="370" t="s">
        <v>34</v>
      </c>
      <c r="O7" s="370" t="s">
        <v>34</v>
      </c>
      <c r="P7" s="370" t="s">
        <v>34</v>
      </c>
      <c r="Q7" s="367">
        <v>46267</v>
      </c>
      <c r="R7" s="371" t="s">
        <v>34</v>
      </c>
      <c r="S7" s="371" t="s">
        <v>34</v>
      </c>
      <c r="T7" s="367">
        <v>46275</v>
      </c>
      <c r="U7" s="367">
        <v>46275</v>
      </c>
      <c r="V7" s="368" t="s">
        <v>47</v>
      </c>
    </row>
    <row r="8" spans="1:22">
      <c r="A8" s="116"/>
      <c r="B8" s="373"/>
      <c r="C8" s="374"/>
      <c r="D8" s="375" t="s">
        <v>48</v>
      </c>
      <c r="E8" s="376">
        <f>SUM(E5:E7)</f>
        <v>470000</v>
      </c>
      <c r="F8" s="376">
        <f>SUM(F5:F7)</f>
        <v>430000</v>
      </c>
      <c r="G8" s="374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8"/>
    </row>
    <row r="9" spans="1:22">
      <c r="A9" s="116"/>
      <c r="B9" s="373"/>
      <c r="C9" s="379"/>
      <c r="D9" s="374"/>
      <c r="E9" s="380"/>
      <c r="F9" s="381"/>
      <c r="G9" s="374"/>
      <c r="H9" s="377"/>
      <c r="I9" s="377"/>
      <c r="J9" s="377"/>
      <c r="K9" s="377"/>
      <c r="L9" s="377"/>
      <c r="M9" s="377"/>
      <c r="N9" s="377"/>
      <c r="O9" s="377"/>
      <c r="P9" s="377"/>
      <c r="Q9" s="377"/>
      <c r="R9" s="377"/>
      <c r="S9" s="377"/>
      <c r="T9" s="377"/>
      <c r="U9" s="377"/>
      <c r="V9" s="378"/>
    </row>
    <row r="10" spans="1:22">
      <c r="A10" s="116"/>
      <c r="B10" s="357" t="s">
        <v>49</v>
      </c>
      <c r="C10" s="382"/>
      <c r="D10" s="382"/>
      <c r="E10" s="358"/>
      <c r="F10" s="374"/>
      <c r="G10" s="374"/>
      <c r="H10" s="377"/>
      <c r="I10" s="377"/>
      <c r="J10" s="377"/>
      <c r="K10" s="377"/>
      <c r="L10" s="377"/>
      <c r="M10" s="377"/>
      <c r="N10" s="377"/>
      <c r="O10" s="377"/>
      <c r="P10" s="377"/>
      <c r="Q10" s="377"/>
      <c r="R10" s="377"/>
      <c r="S10" s="377"/>
      <c r="T10" s="377"/>
      <c r="U10" s="377"/>
      <c r="V10" s="378"/>
    </row>
    <row r="11" ht="84" hidden="1" spans="1:22">
      <c r="A11" s="116"/>
      <c r="B11" s="379" t="s">
        <v>0</v>
      </c>
      <c r="C11" s="374" t="s">
        <v>1</v>
      </c>
      <c r="D11" s="374" t="s">
        <v>2</v>
      </c>
      <c r="E11" s="383" t="s">
        <v>3</v>
      </c>
      <c r="F11" s="374" t="s">
        <v>4</v>
      </c>
      <c r="G11" s="374" t="s">
        <v>5</v>
      </c>
      <c r="H11" s="377" t="s">
        <v>50</v>
      </c>
      <c r="I11" s="377" t="s">
        <v>51</v>
      </c>
      <c r="J11" s="377" t="s">
        <v>8</v>
      </c>
      <c r="K11" s="377" t="s">
        <v>52</v>
      </c>
      <c r="L11" s="377" t="s">
        <v>53</v>
      </c>
      <c r="M11" s="377" t="s">
        <v>11</v>
      </c>
      <c r="N11" s="377" t="s">
        <v>12</v>
      </c>
      <c r="O11" s="377" t="s">
        <v>13</v>
      </c>
      <c r="P11" s="377" t="s">
        <v>14</v>
      </c>
      <c r="Q11" s="377" t="s">
        <v>15</v>
      </c>
      <c r="R11" s="377" t="s">
        <v>16</v>
      </c>
      <c r="S11" s="377" t="s">
        <v>17</v>
      </c>
      <c r="T11" s="377" t="s">
        <v>18</v>
      </c>
      <c r="U11" s="377" t="s">
        <v>19</v>
      </c>
      <c r="V11" s="378" t="s">
        <v>20</v>
      </c>
    </row>
    <row r="12" ht="26" spans="1:22">
      <c r="A12" s="42">
        <v>5</v>
      </c>
      <c r="B12" s="281" t="s">
        <v>24</v>
      </c>
      <c r="C12" s="384" t="s">
        <v>54</v>
      </c>
      <c r="D12" s="281" t="s">
        <v>55</v>
      </c>
      <c r="E12" s="385">
        <v>2789898</v>
      </c>
      <c r="F12" s="385">
        <v>2789898</v>
      </c>
      <c r="G12" s="281" t="s">
        <v>56</v>
      </c>
      <c r="H12" s="367" t="s">
        <v>34</v>
      </c>
      <c r="I12" s="367" t="s">
        <v>34</v>
      </c>
      <c r="J12" s="367" t="s">
        <v>34</v>
      </c>
      <c r="K12" s="367" t="s">
        <v>34</v>
      </c>
      <c r="L12" s="367">
        <v>45532</v>
      </c>
      <c r="M12" s="367">
        <v>45545</v>
      </c>
      <c r="N12" s="386" t="s">
        <v>34</v>
      </c>
      <c r="O12" s="386" t="s">
        <v>34</v>
      </c>
      <c r="P12" s="386" t="s">
        <v>34</v>
      </c>
      <c r="Q12" s="386" t="s">
        <v>34</v>
      </c>
      <c r="R12" s="386" t="s">
        <v>34</v>
      </c>
      <c r="S12" s="367">
        <v>45803</v>
      </c>
      <c r="T12" s="367">
        <v>45810</v>
      </c>
      <c r="U12" s="367">
        <v>46265</v>
      </c>
      <c r="V12" s="367">
        <v>46294</v>
      </c>
    </row>
    <row r="13" ht="39" spans="1:22">
      <c r="A13" s="42">
        <f>SUM(A12+1)</f>
        <v>6</v>
      </c>
      <c r="B13" s="281" t="s">
        <v>24</v>
      </c>
      <c r="C13" s="384" t="s">
        <v>57</v>
      </c>
      <c r="D13" s="384" t="s">
        <v>58</v>
      </c>
      <c r="E13" s="280">
        <v>350000</v>
      </c>
      <c r="F13" s="280">
        <v>350000</v>
      </c>
      <c r="G13" s="281" t="s">
        <v>59</v>
      </c>
      <c r="H13" s="367">
        <v>46640</v>
      </c>
      <c r="I13" s="367">
        <v>46282</v>
      </c>
      <c r="J13" s="367">
        <v>46290</v>
      </c>
      <c r="K13" s="386">
        <v>46293</v>
      </c>
      <c r="L13" s="386">
        <v>46317</v>
      </c>
      <c r="M13" s="386">
        <v>46339</v>
      </c>
      <c r="N13" s="367">
        <v>46345</v>
      </c>
      <c r="O13" s="367">
        <v>46351</v>
      </c>
      <c r="P13" s="367">
        <v>46357</v>
      </c>
      <c r="Q13" s="367">
        <v>46360</v>
      </c>
      <c r="R13" s="367">
        <v>46374</v>
      </c>
      <c r="S13" s="367">
        <v>46040</v>
      </c>
      <c r="T13" s="367">
        <v>46413</v>
      </c>
      <c r="U13" s="367">
        <v>46469</v>
      </c>
      <c r="V13" s="367">
        <v>46477</v>
      </c>
    </row>
    <row r="14" ht="43" customHeight="1" spans="1:22">
      <c r="A14" s="42">
        <f t="shared" ref="A14:A18" si="0">SUM(A13+1)</f>
        <v>7</v>
      </c>
      <c r="B14" s="281" t="s">
        <v>60</v>
      </c>
      <c r="C14" s="384" t="s">
        <v>61</v>
      </c>
      <c r="D14" s="384" t="s">
        <v>62</v>
      </c>
      <c r="E14" s="280">
        <v>300000</v>
      </c>
      <c r="F14" s="280">
        <v>300000</v>
      </c>
      <c r="G14" s="281" t="s">
        <v>28</v>
      </c>
      <c r="H14" s="367">
        <v>46248</v>
      </c>
      <c r="I14" s="367">
        <v>46252</v>
      </c>
      <c r="J14" s="367" t="s">
        <v>34</v>
      </c>
      <c r="K14" s="386">
        <v>46254</v>
      </c>
      <c r="L14" s="386">
        <v>46261</v>
      </c>
      <c r="M14" s="386">
        <v>46265</v>
      </c>
      <c r="N14" s="386">
        <v>46268</v>
      </c>
      <c r="O14" s="386">
        <v>46274</v>
      </c>
      <c r="P14" s="386">
        <v>46279</v>
      </c>
      <c r="Q14" s="386">
        <v>46283</v>
      </c>
      <c r="R14" s="386" t="s">
        <v>34</v>
      </c>
      <c r="S14" s="386" t="s">
        <v>34</v>
      </c>
      <c r="T14" s="367">
        <v>46285</v>
      </c>
      <c r="U14" s="367">
        <v>46289</v>
      </c>
      <c r="V14" s="367">
        <v>46293</v>
      </c>
    </row>
    <row r="15" ht="26" spans="1:22">
      <c r="A15" s="42">
        <f t="shared" si="0"/>
        <v>8</v>
      </c>
      <c r="B15" s="281" t="s">
        <v>24</v>
      </c>
      <c r="C15" s="281" t="s">
        <v>63</v>
      </c>
      <c r="D15" s="384" t="s">
        <v>64</v>
      </c>
      <c r="E15" s="280">
        <v>150000</v>
      </c>
      <c r="F15" s="280">
        <v>150000</v>
      </c>
      <c r="G15" s="281" t="s">
        <v>28</v>
      </c>
      <c r="H15" s="367">
        <v>46174</v>
      </c>
      <c r="I15" s="367" t="s">
        <v>34</v>
      </c>
      <c r="J15" s="367" t="s">
        <v>34</v>
      </c>
      <c r="K15" s="367">
        <v>46176</v>
      </c>
      <c r="L15" s="367">
        <v>46178</v>
      </c>
      <c r="M15" s="367">
        <v>46181</v>
      </c>
      <c r="N15" s="386" t="s">
        <v>34</v>
      </c>
      <c r="O15" s="386" t="s">
        <v>34</v>
      </c>
      <c r="P15" s="386" t="s">
        <v>34</v>
      </c>
      <c r="Q15" s="367">
        <v>46183</v>
      </c>
      <c r="R15" s="386" t="s">
        <v>34</v>
      </c>
      <c r="S15" s="386" t="s">
        <v>34</v>
      </c>
      <c r="T15" s="367">
        <v>46185</v>
      </c>
      <c r="U15" s="367">
        <v>46185</v>
      </c>
      <c r="V15" s="367">
        <v>46189</v>
      </c>
    </row>
    <row r="16" ht="39" spans="1:22">
      <c r="A16" s="42">
        <f t="shared" si="0"/>
        <v>9</v>
      </c>
      <c r="B16" s="281" t="s">
        <v>24</v>
      </c>
      <c r="C16" s="281" t="s">
        <v>65</v>
      </c>
      <c r="D16" s="281" t="s">
        <v>66</v>
      </c>
      <c r="E16" s="280">
        <v>50000</v>
      </c>
      <c r="F16" s="280">
        <v>50000</v>
      </c>
      <c r="G16" s="281" t="s">
        <v>38</v>
      </c>
      <c r="H16" s="367">
        <v>46297</v>
      </c>
      <c r="I16" s="367" t="s">
        <v>34</v>
      </c>
      <c r="J16" s="367" t="s">
        <v>34</v>
      </c>
      <c r="K16" s="367">
        <v>46300</v>
      </c>
      <c r="L16" s="367">
        <v>46302</v>
      </c>
      <c r="M16" s="367">
        <v>46307</v>
      </c>
      <c r="N16" s="386" t="s">
        <v>34</v>
      </c>
      <c r="O16" s="386" t="s">
        <v>34</v>
      </c>
      <c r="P16" s="386" t="s">
        <v>34</v>
      </c>
      <c r="Q16" s="367">
        <v>46303</v>
      </c>
      <c r="R16" s="386" t="s">
        <v>34</v>
      </c>
      <c r="S16" s="386" t="s">
        <v>34</v>
      </c>
      <c r="T16" s="367">
        <v>46309</v>
      </c>
      <c r="U16" s="367">
        <v>46310</v>
      </c>
      <c r="V16" s="367">
        <v>46314</v>
      </c>
    </row>
    <row r="17" ht="27" customHeight="1" spans="1:22">
      <c r="A17" s="42">
        <f t="shared" si="0"/>
        <v>10</v>
      </c>
      <c r="B17" s="281" t="s">
        <v>24</v>
      </c>
      <c r="C17" s="281" t="s">
        <v>67</v>
      </c>
      <c r="D17" s="281" t="s">
        <v>68</v>
      </c>
      <c r="E17" s="280">
        <v>750000</v>
      </c>
      <c r="F17" s="280">
        <v>750000</v>
      </c>
      <c r="G17" s="281" t="s">
        <v>59</v>
      </c>
      <c r="H17" s="367">
        <v>46177</v>
      </c>
      <c r="I17" s="367">
        <v>46181</v>
      </c>
      <c r="J17" s="367">
        <v>46192</v>
      </c>
      <c r="K17" s="367">
        <v>46192</v>
      </c>
      <c r="L17" s="367">
        <v>46213</v>
      </c>
      <c r="M17" s="367">
        <v>46226</v>
      </c>
      <c r="N17" s="367">
        <v>46232</v>
      </c>
      <c r="O17" s="367">
        <v>46237</v>
      </c>
      <c r="P17" s="367">
        <v>46241</v>
      </c>
      <c r="Q17" s="367">
        <v>46244</v>
      </c>
      <c r="R17" s="367">
        <v>46258</v>
      </c>
      <c r="S17" s="367">
        <v>46276</v>
      </c>
      <c r="T17" s="367">
        <v>46279</v>
      </c>
      <c r="U17" s="367">
        <v>46325</v>
      </c>
      <c r="V17" s="367">
        <v>46333</v>
      </c>
    </row>
    <row r="18" ht="45.5" customHeight="1" spans="1:22">
      <c r="A18" s="42">
        <f t="shared" si="0"/>
        <v>11</v>
      </c>
      <c r="B18" s="281" t="s">
        <v>24</v>
      </c>
      <c r="C18" s="387" t="s">
        <v>69</v>
      </c>
      <c r="D18" s="387" t="s">
        <v>70</v>
      </c>
      <c r="E18" s="280">
        <v>50000</v>
      </c>
      <c r="F18" s="280">
        <v>50000</v>
      </c>
      <c r="G18" s="281" t="s">
        <v>38</v>
      </c>
      <c r="H18" s="367">
        <v>46027</v>
      </c>
      <c r="I18" s="367" t="s">
        <v>34</v>
      </c>
      <c r="J18" s="367" t="s">
        <v>34</v>
      </c>
      <c r="K18" s="367">
        <v>46028</v>
      </c>
      <c r="L18" s="367">
        <v>46031</v>
      </c>
      <c r="M18" s="367">
        <v>46034</v>
      </c>
      <c r="N18" s="386" t="s">
        <v>34</v>
      </c>
      <c r="O18" s="386" t="s">
        <v>34</v>
      </c>
      <c r="P18" s="386" t="s">
        <v>34</v>
      </c>
      <c r="Q18" s="367">
        <v>46036</v>
      </c>
      <c r="R18" s="386" t="s">
        <v>34</v>
      </c>
      <c r="S18" s="386" t="s">
        <v>34</v>
      </c>
      <c r="T18" s="367">
        <v>46043</v>
      </c>
      <c r="U18" s="367">
        <v>46045</v>
      </c>
      <c r="V18" s="367">
        <v>46053</v>
      </c>
    </row>
    <row r="19" spans="1:22">
      <c r="A19" s="42"/>
      <c r="B19" s="35"/>
      <c r="C19" s="117"/>
      <c r="D19" s="74" t="s">
        <v>71</v>
      </c>
      <c r="E19" s="388">
        <f>SUM(E12:E18)</f>
        <v>4439898</v>
      </c>
      <c r="F19" s="389">
        <f>SUM(F12:F18)</f>
        <v>4439898</v>
      </c>
      <c r="G19" s="23"/>
      <c r="H19" s="390"/>
      <c r="I19" s="390"/>
      <c r="J19" s="390"/>
      <c r="K19" s="368"/>
      <c r="L19" s="368"/>
      <c r="M19" s="368"/>
      <c r="N19" s="368"/>
      <c r="O19" s="368"/>
      <c r="P19" s="368"/>
      <c r="Q19" s="368"/>
      <c r="R19" s="368"/>
      <c r="S19" s="368"/>
      <c r="T19" s="368"/>
      <c r="U19" s="368"/>
      <c r="V19" s="368"/>
    </row>
    <row r="20" spans="1:22">
      <c r="A20" s="42"/>
      <c r="B20" s="35"/>
      <c r="C20" s="117"/>
      <c r="D20" s="1"/>
      <c r="E20" s="391"/>
      <c r="F20" s="392"/>
      <c r="G20" s="23"/>
      <c r="H20" s="390"/>
      <c r="I20" s="390"/>
      <c r="J20" s="390"/>
      <c r="K20" s="368"/>
      <c r="L20" s="368"/>
      <c r="M20" s="368"/>
      <c r="N20" s="368"/>
      <c r="O20" s="368"/>
      <c r="P20" s="368"/>
      <c r="Q20" s="368"/>
      <c r="R20" s="368"/>
      <c r="S20" s="368"/>
      <c r="T20" s="368"/>
      <c r="U20" s="368"/>
      <c r="V20" s="393"/>
    </row>
    <row r="21" customHeight="1" spans="1:22">
      <c r="A21" s="42"/>
      <c r="B21" s="264" t="s">
        <v>72</v>
      </c>
      <c r="C21" s="60"/>
      <c r="D21" s="394"/>
      <c r="E21" s="2"/>
      <c r="F21" s="1"/>
      <c r="G21" s="1"/>
      <c r="H21" s="395"/>
      <c r="I21" s="395"/>
      <c r="J21" s="395"/>
      <c r="K21" s="395"/>
      <c r="L21" s="395"/>
      <c r="M21" s="395"/>
      <c r="N21" s="395"/>
      <c r="O21" s="395"/>
      <c r="P21" s="395"/>
      <c r="Q21" s="395"/>
      <c r="R21" s="395"/>
      <c r="S21" s="395"/>
      <c r="T21" s="395"/>
      <c r="U21" s="395"/>
      <c r="V21" s="396"/>
    </row>
    <row r="22" ht="33" customHeight="1" spans="1:22">
      <c r="A22" s="42">
        <v>12</v>
      </c>
      <c r="B22" s="23" t="s">
        <v>24</v>
      </c>
      <c r="C22" s="23" t="s">
        <v>73</v>
      </c>
      <c r="D22" s="23" t="s">
        <v>74</v>
      </c>
      <c r="E22" s="397">
        <v>150000</v>
      </c>
      <c r="F22" s="397">
        <f>102024*1.14</f>
        <v>116307.36</v>
      </c>
      <c r="G22" s="23" t="s">
        <v>28</v>
      </c>
      <c r="H22" s="390">
        <v>46401</v>
      </c>
      <c r="I22" s="390">
        <v>46406</v>
      </c>
      <c r="J22" s="390" t="s">
        <v>34</v>
      </c>
      <c r="K22" s="390">
        <v>46413</v>
      </c>
      <c r="L22" s="368">
        <v>46434</v>
      </c>
      <c r="M22" s="368">
        <v>46449</v>
      </c>
      <c r="N22" s="368">
        <v>46455</v>
      </c>
      <c r="O22" s="368">
        <v>46457</v>
      </c>
      <c r="P22" s="368">
        <v>46462</v>
      </c>
      <c r="Q22" s="368">
        <v>46465</v>
      </c>
      <c r="R22" s="368" t="s">
        <v>34</v>
      </c>
      <c r="S22" s="368">
        <v>46490</v>
      </c>
      <c r="T22" s="368">
        <v>46474</v>
      </c>
      <c r="U22" s="368">
        <v>46496</v>
      </c>
      <c r="V22" s="393">
        <v>46503</v>
      </c>
    </row>
    <row r="23" ht="23.5" customHeight="1" spans="1:22">
      <c r="A23" s="42">
        <f>SUM(A22+1)</f>
        <v>13</v>
      </c>
      <c r="B23" s="23" t="s">
        <v>24</v>
      </c>
      <c r="C23" s="23" t="s">
        <v>75</v>
      </c>
      <c r="D23" s="23" t="s">
        <v>76</v>
      </c>
      <c r="E23" s="397">
        <v>300000</v>
      </c>
      <c r="F23" s="398">
        <v>300000</v>
      </c>
      <c r="G23" s="23" t="s">
        <v>28</v>
      </c>
      <c r="H23" s="390">
        <v>46266</v>
      </c>
      <c r="I23" s="390">
        <v>46272</v>
      </c>
      <c r="J23" s="390" t="s">
        <v>34</v>
      </c>
      <c r="K23" s="390">
        <v>46276</v>
      </c>
      <c r="L23" s="390">
        <v>46290</v>
      </c>
      <c r="M23" s="390">
        <v>46307</v>
      </c>
      <c r="N23" s="390">
        <v>46315</v>
      </c>
      <c r="O23" s="390">
        <v>46321</v>
      </c>
      <c r="P23" s="390">
        <v>46328</v>
      </c>
      <c r="Q23" s="390">
        <v>46332</v>
      </c>
      <c r="R23" s="390" t="s">
        <v>34</v>
      </c>
      <c r="S23" s="390" t="s">
        <v>34</v>
      </c>
      <c r="T23" s="390">
        <v>46336</v>
      </c>
      <c r="U23" s="390">
        <v>46346</v>
      </c>
      <c r="V23" s="390">
        <v>46353</v>
      </c>
    </row>
    <row r="24" ht="26" customHeight="1" spans="1:22">
      <c r="A24" s="42">
        <f>SUM(A23+1)</f>
        <v>14</v>
      </c>
      <c r="B24" s="23" t="s">
        <v>24</v>
      </c>
      <c r="C24" s="23" t="s">
        <v>77</v>
      </c>
      <c r="D24" s="23" t="s">
        <v>78</v>
      </c>
      <c r="E24" s="397">
        <v>500000</v>
      </c>
      <c r="F24" s="397">
        <v>500000</v>
      </c>
      <c r="G24" s="23" t="s">
        <v>59</v>
      </c>
      <c r="H24" s="390">
        <v>46448</v>
      </c>
      <c r="I24" s="390">
        <v>46457</v>
      </c>
      <c r="J24" s="390">
        <v>46465</v>
      </c>
      <c r="K24" s="390">
        <v>46420</v>
      </c>
      <c r="L24" s="368">
        <v>46436</v>
      </c>
      <c r="M24" s="368">
        <v>46457</v>
      </c>
      <c r="N24" s="368">
        <v>46463</v>
      </c>
      <c r="O24" s="368">
        <v>46462</v>
      </c>
      <c r="P24" s="368">
        <v>46466</v>
      </c>
      <c r="Q24" s="368">
        <v>46471</v>
      </c>
      <c r="R24" s="368">
        <v>46487</v>
      </c>
      <c r="S24" s="368">
        <v>46497</v>
      </c>
      <c r="T24" s="368">
        <v>46504</v>
      </c>
      <c r="U24" s="368">
        <v>46564</v>
      </c>
      <c r="V24" s="393">
        <v>46568</v>
      </c>
    </row>
    <row r="25" spans="1:22">
      <c r="A25" s="42"/>
      <c r="B25" s="35"/>
      <c r="C25" s="43"/>
      <c r="D25" s="74" t="s">
        <v>79</v>
      </c>
      <c r="E25" s="399">
        <f>SUM(E22:E24)</f>
        <v>950000</v>
      </c>
      <c r="F25" s="400">
        <f>SUM(F22:F24)</f>
        <v>916307.36</v>
      </c>
      <c r="G25" s="43"/>
      <c r="H25" s="390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401"/>
    </row>
    <row r="26" spans="1:22">
      <c r="A26" s="42"/>
      <c r="B26" s="250" t="s">
        <v>80</v>
      </c>
      <c r="C26" s="251"/>
      <c r="D26" s="1"/>
      <c r="E26" s="1"/>
      <c r="F26" s="1"/>
      <c r="G26" s="3"/>
      <c r="H26" s="395"/>
      <c r="I26" s="395"/>
      <c r="J26" s="395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6"/>
    </row>
    <row r="27" spans="1:22">
      <c r="A27" s="42"/>
      <c r="B27" s="402" t="s">
        <v>81</v>
      </c>
      <c r="C27" s="402"/>
      <c r="D27" s="74" t="s">
        <v>82</v>
      </c>
      <c r="E27" s="389">
        <f>SUM(E26:E26)</f>
        <v>0</v>
      </c>
      <c r="F27" s="389">
        <f>SUM(F26:F26)</f>
        <v>0</v>
      </c>
      <c r="G27" s="369"/>
      <c r="H27" s="390"/>
      <c r="I27" s="390"/>
      <c r="J27" s="390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393"/>
    </row>
    <row r="28" spans="1:22">
      <c r="A28" s="42"/>
      <c r="B28" s="31"/>
      <c r="C28" s="2"/>
      <c r="D28" s="1"/>
      <c r="E28" s="1"/>
      <c r="F28" s="1"/>
      <c r="G28" s="3"/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6"/>
    </row>
    <row r="29" ht="26" spans="1:22">
      <c r="A29" s="42"/>
      <c r="B29" s="250" t="s">
        <v>83</v>
      </c>
      <c r="C29" s="251"/>
      <c r="D29" s="74" t="s">
        <v>84</v>
      </c>
      <c r="E29" s="399">
        <v>0</v>
      </c>
      <c r="F29" s="399">
        <v>0</v>
      </c>
      <c r="G29" s="3"/>
      <c r="H29" s="395"/>
      <c r="I29" s="395"/>
      <c r="J29" s="395"/>
      <c r="K29" s="395"/>
      <c r="L29" s="395"/>
      <c r="M29" s="395"/>
      <c r="N29" s="395"/>
      <c r="O29" s="395"/>
      <c r="P29" s="395"/>
      <c r="Q29" s="395"/>
      <c r="R29" s="395"/>
      <c r="S29" s="395"/>
      <c r="T29" s="395"/>
      <c r="U29" s="395"/>
      <c r="V29" s="396"/>
    </row>
    <row r="30" spans="1:22">
      <c r="A30" s="42"/>
      <c r="B30" s="31"/>
      <c r="C30" s="2"/>
      <c r="D30" s="74" t="s">
        <v>85</v>
      </c>
      <c r="E30" s="399">
        <f>SUM(E8,E19,E25,E27,E29)</f>
        <v>5859898</v>
      </c>
      <c r="F30" s="399">
        <f>SUM(F8,F19,F25,F27,F29)</f>
        <v>5786205.36</v>
      </c>
      <c r="G30" s="3"/>
      <c r="H30" s="395"/>
      <c r="I30" s="395"/>
      <c r="J30" s="395"/>
      <c r="K30" s="395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6"/>
    </row>
    <row r="31" spans="1:22">
      <c r="A31" s="42"/>
      <c r="B31" s="242"/>
      <c r="C31" s="403"/>
      <c r="D31" s="404"/>
      <c r="E31" s="405"/>
      <c r="F31" s="405"/>
      <c r="G31" s="406"/>
      <c r="H31" s="395"/>
      <c r="I31" s="395"/>
      <c r="J31" s="395"/>
      <c r="K31" s="395"/>
      <c r="L31" s="395"/>
      <c r="M31" s="395"/>
      <c r="N31" s="395"/>
      <c r="O31" s="395"/>
      <c r="P31" s="395"/>
      <c r="Q31" s="395"/>
      <c r="R31" s="395"/>
      <c r="S31" s="395"/>
      <c r="T31" s="395"/>
      <c r="U31" s="395"/>
      <c r="V31" s="396"/>
    </row>
    <row r="32" spans="1:22">
      <c r="A32" s="42"/>
      <c r="B32" s="242"/>
      <c r="C32" s="184"/>
      <c r="D32" s="1"/>
      <c r="E32" s="407"/>
      <c r="F32" s="408"/>
      <c r="G32" s="3"/>
      <c r="H32" s="395"/>
      <c r="I32" s="395"/>
      <c r="J32" s="395"/>
      <c r="K32" s="395"/>
      <c r="L32" s="395"/>
      <c r="M32" s="395"/>
      <c r="N32" s="395"/>
      <c r="O32" s="395"/>
      <c r="P32" s="395"/>
      <c r="Q32" s="395"/>
      <c r="R32" s="395"/>
      <c r="S32" s="395"/>
      <c r="T32" s="395"/>
      <c r="U32" s="395"/>
      <c r="V32" s="396"/>
    </row>
    <row r="33" spans="1:22">
      <c r="A33" s="42"/>
      <c r="B33" s="409" t="s">
        <v>86</v>
      </c>
      <c r="C33" s="410"/>
      <c r="D33" s="411"/>
      <c r="E33" s="407"/>
      <c r="F33" s="408"/>
      <c r="G33" s="3"/>
      <c r="H33" s="395"/>
      <c r="I33" s="395"/>
      <c r="J33" s="395"/>
      <c r="K33" s="395"/>
      <c r="L33" s="395"/>
      <c r="M33" s="395"/>
      <c r="N33" s="395"/>
      <c r="O33" s="395"/>
      <c r="P33" s="395"/>
      <c r="Q33" s="395"/>
      <c r="R33" s="395"/>
      <c r="S33" s="395"/>
      <c r="T33" s="395"/>
      <c r="U33" s="395"/>
      <c r="V33" s="396"/>
    </row>
    <row r="34" spans="1:22">
      <c r="A34" s="42"/>
      <c r="B34" s="250" t="s">
        <v>87</v>
      </c>
      <c r="C34" s="251"/>
      <c r="D34" s="1"/>
      <c r="E34" s="1"/>
      <c r="F34" s="1"/>
      <c r="G34" s="3"/>
      <c r="H34" s="395"/>
      <c r="I34" s="395"/>
      <c r="J34" s="395"/>
      <c r="K34" s="395"/>
      <c r="L34" s="395"/>
      <c r="M34" s="395"/>
      <c r="N34" s="395"/>
      <c r="O34" s="395"/>
      <c r="P34" s="395"/>
      <c r="Q34" s="395"/>
      <c r="R34" s="395"/>
      <c r="S34" s="395"/>
      <c r="T34" s="395"/>
      <c r="U34" s="395"/>
      <c r="V34" s="396"/>
    </row>
    <row r="35" s="348" customFormat="1" ht="46.25" customHeight="1" spans="1:22">
      <c r="A35" s="42">
        <v>15</v>
      </c>
      <c r="B35" s="23" t="s">
        <v>60</v>
      </c>
      <c r="C35" s="43" t="s">
        <v>88</v>
      </c>
      <c r="D35" s="23" t="s">
        <v>89</v>
      </c>
      <c r="E35" s="412">
        <v>31725</v>
      </c>
      <c r="F35" s="412">
        <v>31725</v>
      </c>
      <c r="G35" s="23" t="s">
        <v>38</v>
      </c>
      <c r="H35" s="390">
        <v>46188</v>
      </c>
      <c r="I35" s="390" t="s">
        <v>34</v>
      </c>
      <c r="J35" s="390" t="s">
        <v>34</v>
      </c>
      <c r="K35" s="368">
        <v>45763</v>
      </c>
      <c r="L35" s="368">
        <v>45765</v>
      </c>
      <c r="M35" s="368">
        <v>45770</v>
      </c>
      <c r="N35" s="368" t="s">
        <v>34</v>
      </c>
      <c r="O35" s="368" t="s">
        <v>34</v>
      </c>
      <c r="P35" s="368" t="s">
        <v>34</v>
      </c>
      <c r="Q35" s="368">
        <v>45785</v>
      </c>
      <c r="R35" s="368" t="s">
        <v>34</v>
      </c>
      <c r="S35" s="368" t="s">
        <v>34</v>
      </c>
      <c r="T35" s="368">
        <v>45798</v>
      </c>
      <c r="U35" s="368">
        <v>45802</v>
      </c>
      <c r="V35" s="393">
        <v>45805</v>
      </c>
    </row>
    <row r="36" s="348" customFormat="1" ht="45" customHeight="1" spans="1:22">
      <c r="A36" s="42">
        <f>(SUM(A35+1))</f>
        <v>16</v>
      </c>
      <c r="B36" s="23" t="s">
        <v>60</v>
      </c>
      <c r="C36" s="225" t="s">
        <v>90</v>
      </c>
      <c r="D36" s="23" t="s">
        <v>91</v>
      </c>
      <c r="E36" s="413">
        <v>31500</v>
      </c>
      <c r="F36" s="413">
        <v>31500</v>
      </c>
      <c r="G36" s="23" t="s">
        <v>38</v>
      </c>
      <c r="H36" s="390">
        <v>46116</v>
      </c>
      <c r="I36" s="390" t="s">
        <v>34</v>
      </c>
      <c r="J36" s="390" t="s">
        <v>34</v>
      </c>
      <c r="K36" s="368">
        <v>45757</v>
      </c>
      <c r="L36" s="368">
        <v>45758</v>
      </c>
      <c r="M36" s="368">
        <v>45763</v>
      </c>
      <c r="N36" s="368" t="s">
        <v>34</v>
      </c>
      <c r="O36" s="368" t="s">
        <v>34</v>
      </c>
      <c r="P36" s="368" t="s">
        <v>34</v>
      </c>
      <c r="Q36" s="368">
        <v>45765</v>
      </c>
      <c r="R36" s="368" t="s">
        <v>34</v>
      </c>
      <c r="S36" s="368" t="s">
        <v>34</v>
      </c>
      <c r="T36" s="368">
        <v>45771</v>
      </c>
      <c r="U36" s="368">
        <v>45772</v>
      </c>
      <c r="V36" s="393">
        <v>45775</v>
      </c>
    </row>
    <row r="37" s="348" customFormat="1" ht="26" spans="1:22">
      <c r="A37" s="42">
        <f t="shared" ref="A37:A54" si="1">(SUM(A36+1))</f>
        <v>17</v>
      </c>
      <c r="B37" s="23" t="s">
        <v>60</v>
      </c>
      <c r="C37" s="225" t="s">
        <v>92</v>
      </c>
      <c r="D37" s="23" t="s">
        <v>93</v>
      </c>
      <c r="E37" s="397">
        <v>85800</v>
      </c>
      <c r="F37" s="397">
        <v>85800</v>
      </c>
      <c r="G37" s="23" t="s">
        <v>38</v>
      </c>
      <c r="H37" s="390">
        <v>46220</v>
      </c>
      <c r="I37" s="390" t="s">
        <v>34</v>
      </c>
      <c r="J37" s="390" t="s">
        <v>34</v>
      </c>
      <c r="K37" s="368">
        <v>45866</v>
      </c>
      <c r="L37" s="368">
        <v>45870</v>
      </c>
      <c r="M37" s="368">
        <v>45874</v>
      </c>
      <c r="N37" s="368" t="s">
        <v>34</v>
      </c>
      <c r="O37" s="368" t="s">
        <v>34</v>
      </c>
      <c r="P37" s="368" t="s">
        <v>34</v>
      </c>
      <c r="Q37" s="368">
        <v>45883</v>
      </c>
      <c r="R37" s="368" t="s">
        <v>34</v>
      </c>
      <c r="S37" s="368" t="s">
        <v>34</v>
      </c>
      <c r="T37" s="368">
        <v>45894</v>
      </c>
      <c r="U37" s="368">
        <v>45900</v>
      </c>
      <c r="V37" s="393">
        <v>45903</v>
      </c>
    </row>
    <row r="38" s="348" customFormat="1" ht="26" spans="1:22">
      <c r="A38" s="42">
        <f t="shared" si="1"/>
        <v>18</v>
      </c>
      <c r="B38" s="23" t="s">
        <v>24</v>
      </c>
      <c r="C38" s="43" t="s">
        <v>94</v>
      </c>
      <c r="D38" s="23" t="s">
        <v>95</v>
      </c>
      <c r="E38" s="397">
        <v>250000</v>
      </c>
      <c r="F38" s="397">
        <v>250000</v>
      </c>
      <c r="G38" s="23" t="s">
        <v>96</v>
      </c>
      <c r="H38" s="390">
        <v>46370</v>
      </c>
      <c r="I38" s="390">
        <v>45764</v>
      </c>
      <c r="J38" s="390">
        <v>45769</v>
      </c>
      <c r="K38" s="368">
        <v>45772</v>
      </c>
      <c r="L38" s="368">
        <v>45784</v>
      </c>
      <c r="M38" s="368">
        <v>45792</v>
      </c>
      <c r="N38" s="368">
        <v>45798</v>
      </c>
      <c r="O38" s="368">
        <v>45803</v>
      </c>
      <c r="P38" s="368">
        <v>45807</v>
      </c>
      <c r="Q38" s="368">
        <v>45811</v>
      </c>
      <c r="R38" s="368">
        <v>45814</v>
      </c>
      <c r="S38" s="368">
        <v>45819</v>
      </c>
      <c r="T38" s="368">
        <v>45824</v>
      </c>
      <c r="U38" s="368">
        <v>46008</v>
      </c>
      <c r="V38" s="393">
        <v>46030</v>
      </c>
    </row>
    <row r="39" s="348" customFormat="1" spans="1:22">
      <c r="A39" s="42">
        <f t="shared" si="1"/>
        <v>19</v>
      </c>
      <c r="B39" s="23" t="s">
        <v>24</v>
      </c>
      <c r="C39" s="23" t="s">
        <v>97</v>
      </c>
      <c r="D39" s="23" t="s">
        <v>98</v>
      </c>
      <c r="E39" s="397">
        <v>100000</v>
      </c>
      <c r="F39" s="397">
        <v>100000</v>
      </c>
      <c r="G39" s="23" t="s">
        <v>38</v>
      </c>
      <c r="H39" s="390">
        <v>46116</v>
      </c>
      <c r="I39" s="390" t="s">
        <v>34</v>
      </c>
      <c r="J39" s="390" t="s">
        <v>34</v>
      </c>
      <c r="K39" s="368">
        <v>45757</v>
      </c>
      <c r="L39" s="368">
        <v>45761</v>
      </c>
      <c r="M39" s="368">
        <v>45763</v>
      </c>
      <c r="N39" s="368" t="s">
        <v>34</v>
      </c>
      <c r="O39" s="368" t="s">
        <v>34</v>
      </c>
      <c r="P39" s="368" t="s">
        <v>34</v>
      </c>
      <c r="Q39" s="368">
        <v>45769</v>
      </c>
      <c r="R39" s="368" t="s">
        <v>34</v>
      </c>
      <c r="S39" s="368" t="s">
        <v>34</v>
      </c>
      <c r="T39" s="368">
        <v>45772</v>
      </c>
      <c r="U39" s="368">
        <v>46112</v>
      </c>
      <c r="V39" s="393">
        <v>46115</v>
      </c>
    </row>
    <row r="40" s="348" customFormat="1" spans="1:22">
      <c r="A40" s="42">
        <f t="shared" si="1"/>
        <v>20</v>
      </c>
      <c r="B40" s="23" t="s">
        <v>24</v>
      </c>
      <c r="C40" s="23" t="s">
        <v>99</v>
      </c>
      <c r="D40" s="23" t="s">
        <v>100</v>
      </c>
      <c r="E40" s="397">
        <v>80000</v>
      </c>
      <c r="F40" s="397">
        <v>80000</v>
      </c>
      <c r="G40" s="23" t="s">
        <v>38</v>
      </c>
      <c r="H40" s="390">
        <v>46116</v>
      </c>
      <c r="I40" s="390" t="s">
        <v>34</v>
      </c>
      <c r="J40" s="390" t="s">
        <v>34</v>
      </c>
      <c r="K40" s="368">
        <v>45757</v>
      </c>
      <c r="L40" s="368">
        <v>45761</v>
      </c>
      <c r="M40" s="368">
        <v>45763</v>
      </c>
      <c r="N40" s="368" t="s">
        <v>34</v>
      </c>
      <c r="O40" s="368" t="s">
        <v>34</v>
      </c>
      <c r="P40" s="368" t="s">
        <v>34</v>
      </c>
      <c r="Q40" s="368">
        <v>45769</v>
      </c>
      <c r="R40" s="368" t="s">
        <v>34</v>
      </c>
      <c r="S40" s="368" t="s">
        <v>34</v>
      </c>
      <c r="T40" s="368">
        <v>45772</v>
      </c>
      <c r="U40" s="368">
        <v>46112</v>
      </c>
      <c r="V40" s="393">
        <v>46115</v>
      </c>
    </row>
    <row r="41" s="348" customFormat="1" spans="1:22">
      <c r="A41" s="42">
        <f t="shared" si="1"/>
        <v>21</v>
      </c>
      <c r="B41" s="23" t="s">
        <v>60</v>
      </c>
      <c r="C41" s="23" t="s">
        <v>101</v>
      </c>
      <c r="D41" s="23" t="s">
        <v>102</v>
      </c>
      <c r="E41" s="397">
        <v>50000</v>
      </c>
      <c r="F41" s="397">
        <v>50000</v>
      </c>
      <c r="G41" s="23" t="s">
        <v>38</v>
      </c>
      <c r="H41" s="390">
        <v>46116</v>
      </c>
      <c r="I41" s="390" t="s">
        <v>34</v>
      </c>
      <c r="J41" s="390" t="s">
        <v>34</v>
      </c>
      <c r="K41" s="368">
        <v>45757</v>
      </c>
      <c r="L41" s="368">
        <v>45761</v>
      </c>
      <c r="M41" s="368">
        <v>45763</v>
      </c>
      <c r="N41" s="368" t="s">
        <v>34</v>
      </c>
      <c r="O41" s="368" t="s">
        <v>34</v>
      </c>
      <c r="P41" s="368" t="s">
        <v>34</v>
      </c>
      <c r="Q41" s="368">
        <v>45769</v>
      </c>
      <c r="R41" s="368" t="s">
        <v>34</v>
      </c>
      <c r="S41" s="368" t="s">
        <v>34</v>
      </c>
      <c r="T41" s="368">
        <v>45772</v>
      </c>
      <c r="U41" s="368">
        <v>46112</v>
      </c>
      <c r="V41" s="393">
        <v>46115</v>
      </c>
    </row>
    <row r="42" s="348" customFormat="1" spans="1:22">
      <c r="A42" s="42">
        <f t="shared" si="1"/>
        <v>22</v>
      </c>
      <c r="B42" s="23" t="s">
        <v>60</v>
      </c>
      <c r="C42" s="23" t="s">
        <v>103</v>
      </c>
      <c r="D42" s="23" t="s">
        <v>104</v>
      </c>
      <c r="E42" s="397">
        <v>30000</v>
      </c>
      <c r="F42" s="397">
        <v>30000</v>
      </c>
      <c r="G42" s="23" t="s">
        <v>38</v>
      </c>
      <c r="H42" s="390">
        <v>46175</v>
      </c>
      <c r="I42" s="390" t="s">
        <v>34</v>
      </c>
      <c r="J42" s="390" t="s">
        <v>34</v>
      </c>
      <c r="K42" s="368">
        <v>45825</v>
      </c>
      <c r="L42" s="368">
        <v>45834</v>
      </c>
      <c r="M42" s="368">
        <v>45841</v>
      </c>
      <c r="N42" s="368" t="s">
        <v>34</v>
      </c>
      <c r="O42" s="368" t="s">
        <v>34</v>
      </c>
      <c r="P42" s="368" t="s">
        <v>34</v>
      </c>
      <c r="Q42" s="368">
        <v>45855</v>
      </c>
      <c r="R42" s="368" t="s">
        <v>34</v>
      </c>
      <c r="S42" s="368" t="s">
        <v>34</v>
      </c>
      <c r="T42" s="368">
        <v>45868</v>
      </c>
      <c r="U42" s="368">
        <v>45931</v>
      </c>
      <c r="V42" s="393">
        <v>45937</v>
      </c>
    </row>
    <row r="43" s="348" customFormat="1" ht="39" spans="1:22">
      <c r="A43" s="42">
        <f t="shared" si="1"/>
        <v>23</v>
      </c>
      <c r="B43" s="23" t="s">
        <v>60</v>
      </c>
      <c r="C43" s="43" t="s">
        <v>105</v>
      </c>
      <c r="D43" s="23" t="s">
        <v>106</v>
      </c>
      <c r="E43" s="397">
        <v>200000</v>
      </c>
      <c r="F43" s="397">
        <v>200000</v>
      </c>
      <c r="G43" s="23" t="s">
        <v>38</v>
      </c>
      <c r="H43" s="390">
        <v>46177</v>
      </c>
      <c r="I43" s="390" t="s">
        <v>34</v>
      </c>
      <c r="J43" s="390" t="s">
        <v>34</v>
      </c>
      <c r="K43" s="368">
        <v>45757</v>
      </c>
      <c r="L43" s="368">
        <v>45761</v>
      </c>
      <c r="M43" s="368">
        <v>45763</v>
      </c>
      <c r="N43" s="368" t="s">
        <v>34</v>
      </c>
      <c r="O43" s="368" t="s">
        <v>34</v>
      </c>
      <c r="P43" s="368" t="s">
        <v>34</v>
      </c>
      <c r="Q43" s="368">
        <v>45769</v>
      </c>
      <c r="R43" s="368" t="s">
        <v>34</v>
      </c>
      <c r="S43" s="368" t="s">
        <v>34</v>
      </c>
      <c r="T43" s="368">
        <v>45772</v>
      </c>
      <c r="U43" s="368">
        <v>46112</v>
      </c>
      <c r="V43" s="368">
        <v>46115</v>
      </c>
    </row>
    <row r="44" s="348" customFormat="1" ht="26" spans="1:22">
      <c r="A44" s="42">
        <f t="shared" si="1"/>
        <v>24</v>
      </c>
      <c r="B44" s="23" t="s">
        <v>107</v>
      </c>
      <c r="C44" s="43" t="s">
        <v>108</v>
      </c>
      <c r="D44" s="23" t="s">
        <v>109</v>
      </c>
      <c r="E44" s="397">
        <v>50000</v>
      </c>
      <c r="F44" s="397">
        <v>50000</v>
      </c>
      <c r="G44" s="23" t="s">
        <v>38</v>
      </c>
      <c r="H44" s="390">
        <v>46236</v>
      </c>
      <c r="I44" s="390" t="s">
        <v>34</v>
      </c>
      <c r="J44" s="390" t="s">
        <v>34</v>
      </c>
      <c r="K44" s="368">
        <v>45825</v>
      </c>
      <c r="L44" s="368">
        <v>45834</v>
      </c>
      <c r="M44" s="368">
        <v>45841</v>
      </c>
      <c r="N44" s="368" t="s">
        <v>34</v>
      </c>
      <c r="O44" s="368" t="s">
        <v>34</v>
      </c>
      <c r="P44" s="368" t="s">
        <v>34</v>
      </c>
      <c r="Q44" s="368">
        <v>45846</v>
      </c>
      <c r="R44" s="368" t="s">
        <v>34</v>
      </c>
      <c r="S44" s="368" t="s">
        <v>34</v>
      </c>
      <c r="T44" s="368">
        <v>45848</v>
      </c>
      <c r="U44" s="368">
        <v>45862</v>
      </c>
      <c r="V44" s="368">
        <v>45869</v>
      </c>
    </row>
    <row r="45" s="348" customFormat="1" ht="26" spans="1:22">
      <c r="A45" s="42">
        <f t="shared" si="1"/>
        <v>25</v>
      </c>
      <c r="B45" s="23" t="s">
        <v>107</v>
      </c>
      <c r="C45" s="225" t="s">
        <v>110</v>
      </c>
      <c r="D45" s="23" t="s">
        <v>111</v>
      </c>
      <c r="E45" s="397">
        <v>50000</v>
      </c>
      <c r="F45" s="397">
        <v>50000</v>
      </c>
      <c r="G45" s="23" t="s">
        <v>38</v>
      </c>
      <c r="H45" s="390">
        <v>46236</v>
      </c>
      <c r="I45" s="390" t="s">
        <v>34</v>
      </c>
      <c r="J45" s="390" t="s">
        <v>34</v>
      </c>
      <c r="K45" s="368">
        <v>45825</v>
      </c>
      <c r="L45" s="368">
        <v>45834</v>
      </c>
      <c r="M45" s="368">
        <v>45841</v>
      </c>
      <c r="N45" s="368" t="s">
        <v>34</v>
      </c>
      <c r="O45" s="368" t="s">
        <v>34</v>
      </c>
      <c r="P45" s="368" t="s">
        <v>34</v>
      </c>
      <c r="Q45" s="368">
        <v>45846</v>
      </c>
      <c r="R45" s="368" t="s">
        <v>34</v>
      </c>
      <c r="S45" s="368" t="s">
        <v>34</v>
      </c>
      <c r="T45" s="368">
        <v>45848</v>
      </c>
      <c r="U45" s="368">
        <v>45862</v>
      </c>
      <c r="V45" s="368">
        <v>45869</v>
      </c>
    </row>
    <row r="46" s="348" customFormat="1" ht="26" spans="1:22">
      <c r="A46" s="42">
        <f t="shared" si="1"/>
        <v>26</v>
      </c>
      <c r="B46" s="23" t="s">
        <v>107</v>
      </c>
      <c r="C46" s="43" t="s">
        <v>112</v>
      </c>
      <c r="D46" s="23" t="s">
        <v>111</v>
      </c>
      <c r="E46" s="397">
        <v>100000</v>
      </c>
      <c r="F46" s="397">
        <v>100000</v>
      </c>
      <c r="G46" s="23" t="s">
        <v>38</v>
      </c>
      <c r="H46" s="390">
        <v>46207</v>
      </c>
      <c r="I46" s="390" t="s">
        <v>34</v>
      </c>
      <c r="J46" s="390" t="s">
        <v>34</v>
      </c>
      <c r="K46" s="368">
        <v>45757</v>
      </c>
      <c r="L46" s="368">
        <v>45761</v>
      </c>
      <c r="M46" s="368">
        <v>45763</v>
      </c>
      <c r="N46" s="368" t="s">
        <v>34</v>
      </c>
      <c r="O46" s="368" t="s">
        <v>34</v>
      </c>
      <c r="P46" s="368" t="s">
        <v>34</v>
      </c>
      <c r="Q46" s="368">
        <v>45769</v>
      </c>
      <c r="R46" s="368" t="s">
        <v>34</v>
      </c>
      <c r="S46" s="368" t="s">
        <v>34</v>
      </c>
      <c r="T46" s="368">
        <v>45772</v>
      </c>
      <c r="U46" s="368">
        <v>46112</v>
      </c>
      <c r="V46" s="368">
        <v>46115</v>
      </c>
    </row>
    <row r="47" s="348" customFormat="1" spans="1:22">
      <c r="A47" s="42">
        <f t="shared" si="1"/>
        <v>27</v>
      </c>
      <c r="B47" s="23" t="s">
        <v>24</v>
      </c>
      <c r="C47" s="225" t="s">
        <v>113</v>
      </c>
      <c r="D47" s="23" t="s">
        <v>114</v>
      </c>
      <c r="E47" s="397">
        <v>75000</v>
      </c>
      <c r="F47" s="397">
        <v>75000</v>
      </c>
      <c r="G47" s="23" t="s">
        <v>38</v>
      </c>
      <c r="H47" s="390">
        <v>46248</v>
      </c>
      <c r="I47" s="390" t="s">
        <v>34</v>
      </c>
      <c r="J47" s="390" t="s">
        <v>34</v>
      </c>
      <c r="K47" s="368">
        <v>45772</v>
      </c>
      <c r="L47" s="368">
        <v>45784</v>
      </c>
      <c r="M47" s="368">
        <v>45792</v>
      </c>
      <c r="N47" s="368" t="s">
        <v>34</v>
      </c>
      <c r="O47" s="368" t="s">
        <v>34</v>
      </c>
      <c r="P47" s="368" t="s">
        <v>34</v>
      </c>
      <c r="Q47" s="368">
        <v>45803</v>
      </c>
      <c r="R47" s="368" t="s">
        <v>34</v>
      </c>
      <c r="S47" s="368" t="s">
        <v>34</v>
      </c>
      <c r="T47" s="368">
        <v>45810</v>
      </c>
      <c r="U47" s="368">
        <v>45870</v>
      </c>
      <c r="V47" s="368">
        <v>45884</v>
      </c>
    </row>
    <row r="48" s="348" customFormat="1" spans="1:22">
      <c r="A48" s="42">
        <f t="shared" si="1"/>
        <v>28</v>
      </c>
      <c r="B48" s="23" t="s">
        <v>60</v>
      </c>
      <c r="C48" s="23" t="s">
        <v>115</v>
      </c>
      <c r="D48" s="23" t="s">
        <v>116</v>
      </c>
      <c r="E48" s="397">
        <v>75000</v>
      </c>
      <c r="F48" s="397">
        <v>75000</v>
      </c>
      <c r="G48" s="23" t="s">
        <v>38</v>
      </c>
      <c r="H48" s="390">
        <v>46269</v>
      </c>
      <c r="I48" s="390" t="s">
        <v>34</v>
      </c>
      <c r="J48" s="390" t="s">
        <v>34</v>
      </c>
      <c r="K48" s="368">
        <v>45757</v>
      </c>
      <c r="L48" s="368">
        <v>45761</v>
      </c>
      <c r="M48" s="368">
        <v>45763</v>
      </c>
      <c r="N48" s="368" t="s">
        <v>34</v>
      </c>
      <c r="O48" s="368" t="s">
        <v>34</v>
      </c>
      <c r="P48" s="368" t="s">
        <v>34</v>
      </c>
      <c r="Q48" s="368">
        <v>45769</v>
      </c>
      <c r="R48" s="368" t="s">
        <v>34</v>
      </c>
      <c r="S48" s="368" t="s">
        <v>34</v>
      </c>
      <c r="T48" s="368">
        <v>45772</v>
      </c>
      <c r="U48" s="368">
        <v>45775</v>
      </c>
      <c r="V48" s="368">
        <v>45782</v>
      </c>
    </row>
    <row r="49" s="348" customFormat="1" spans="1:22">
      <c r="A49" s="42">
        <f t="shared" si="1"/>
        <v>29</v>
      </c>
      <c r="B49" s="23" t="s">
        <v>24</v>
      </c>
      <c r="C49" s="414" t="s">
        <v>117</v>
      </c>
      <c r="D49" s="23" t="s">
        <v>118</v>
      </c>
      <c r="E49" s="397">
        <v>15000</v>
      </c>
      <c r="F49" s="397">
        <v>15000</v>
      </c>
      <c r="G49" s="23" t="s">
        <v>38</v>
      </c>
      <c r="H49" s="390">
        <v>46296</v>
      </c>
      <c r="I49" s="390" t="s">
        <v>34</v>
      </c>
      <c r="J49" s="390" t="s">
        <v>34</v>
      </c>
      <c r="K49" s="368">
        <v>45943</v>
      </c>
      <c r="L49" s="368">
        <v>45946</v>
      </c>
      <c r="M49" s="368">
        <v>45953</v>
      </c>
      <c r="N49" s="368" t="s">
        <v>34</v>
      </c>
      <c r="O49" s="368" t="s">
        <v>34</v>
      </c>
      <c r="P49" s="368" t="s">
        <v>34</v>
      </c>
      <c r="Q49" s="368">
        <v>45968</v>
      </c>
      <c r="R49" s="368" t="s">
        <v>34</v>
      </c>
      <c r="S49" s="368" t="s">
        <v>34</v>
      </c>
      <c r="T49" s="368">
        <v>45988</v>
      </c>
      <c r="U49" s="368">
        <v>45992</v>
      </c>
      <c r="V49" s="368">
        <v>45996</v>
      </c>
    </row>
    <row r="50" s="348" customFormat="1" spans="1:22">
      <c r="A50" s="42">
        <f t="shared" si="1"/>
        <v>30</v>
      </c>
      <c r="B50" s="23" t="s">
        <v>24</v>
      </c>
      <c r="C50" s="225" t="s">
        <v>119</v>
      </c>
      <c r="D50" s="23" t="s">
        <v>120</v>
      </c>
      <c r="E50" s="397">
        <v>50000</v>
      </c>
      <c r="F50" s="397">
        <v>50000</v>
      </c>
      <c r="G50" s="23" t="s">
        <v>38</v>
      </c>
      <c r="H50" s="390">
        <v>46116</v>
      </c>
      <c r="I50" s="390" t="s">
        <v>34</v>
      </c>
      <c r="J50" s="390" t="s">
        <v>34</v>
      </c>
      <c r="K50" s="368">
        <v>45757</v>
      </c>
      <c r="L50" s="368">
        <v>45761</v>
      </c>
      <c r="M50" s="368">
        <v>45763</v>
      </c>
      <c r="N50" s="368" t="s">
        <v>34</v>
      </c>
      <c r="O50" s="368" t="s">
        <v>34</v>
      </c>
      <c r="P50" s="368" t="s">
        <v>34</v>
      </c>
      <c r="Q50" s="368">
        <v>45765</v>
      </c>
      <c r="R50" s="368" t="s">
        <v>34</v>
      </c>
      <c r="S50" s="368" t="s">
        <v>34</v>
      </c>
      <c r="T50" s="368">
        <v>45772</v>
      </c>
      <c r="U50" s="368">
        <v>46112</v>
      </c>
      <c r="V50" s="368">
        <v>46115</v>
      </c>
    </row>
    <row r="51" s="348" customFormat="1" spans="1:22">
      <c r="A51" s="42">
        <f t="shared" si="1"/>
        <v>31</v>
      </c>
      <c r="B51" s="23" t="s">
        <v>24</v>
      </c>
      <c r="C51" s="23" t="s">
        <v>121</v>
      </c>
      <c r="D51" s="23" t="s">
        <v>122</v>
      </c>
      <c r="E51" s="397">
        <v>50000</v>
      </c>
      <c r="F51" s="397">
        <v>50000</v>
      </c>
      <c r="G51" s="23" t="s">
        <v>38</v>
      </c>
      <c r="H51" s="390">
        <v>46116</v>
      </c>
      <c r="I51" s="390" t="s">
        <v>34</v>
      </c>
      <c r="J51" s="390" t="s">
        <v>34</v>
      </c>
      <c r="K51" s="368">
        <v>45757</v>
      </c>
      <c r="L51" s="368">
        <v>45761</v>
      </c>
      <c r="M51" s="368">
        <v>45763</v>
      </c>
      <c r="N51" s="368" t="s">
        <v>34</v>
      </c>
      <c r="O51" s="368" t="s">
        <v>34</v>
      </c>
      <c r="P51" s="368" t="s">
        <v>34</v>
      </c>
      <c r="Q51" s="368">
        <v>45765</v>
      </c>
      <c r="R51" s="368" t="s">
        <v>34</v>
      </c>
      <c r="S51" s="368" t="s">
        <v>34</v>
      </c>
      <c r="T51" s="368">
        <v>45772</v>
      </c>
      <c r="U51" s="368">
        <v>46112</v>
      </c>
      <c r="V51" s="368">
        <v>46115</v>
      </c>
    </row>
    <row r="52" s="348" customFormat="1" spans="1:22">
      <c r="A52" s="42">
        <f t="shared" si="1"/>
        <v>32</v>
      </c>
      <c r="B52" s="23" t="s">
        <v>24</v>
      </c>
      <c r="C52" s="23" t="s">
        <v>123</v>
      </c>
      <c r="D52" s="23" t="s">
        <v>124</v>
      </c>
      <c r="E52" s="397">
        <v>150000</v>
      </c>
      <c r="F52" s="397">
        <v>150000</v>
      </c>
      <c r="G52" s="23" t="s">
        <v>96</v>
      </c>
      <c r="H52" s="390">
        <v>46175</v>
      </c>
      <c r="I52" s="368">
        <v>45813</v>
      </c>
      <c r="J52" s="390" t="s">
        <v>34</v>
      </c>
      <c r="K52" s="368">
        <v>45825</v>
      </c>
      <c r="L52" s="368">
        <v>45834</v>
      </c>
      <c r="M52" s="368">
        <v>45841</v>
      </c>
      <c r="N52" s="368">
        <v>45847</v>
      </c>
      <c r="O52" s="368">
        <v>45849</v>
      </c>
      <c r="P52" s="368">
        <v>45855</v>
      </c>
      <c r="Q52" s="368">
        <v>45862</v>
      </c>
      <c r="R52" s="368" t="s">
        <v>34</v>
      </c>
      <c r="S52" s="368" t="s">
        <v>34</v>
      </c>
      <c r="T52" s="368">
        <v>45868</v>
      </c>
      <c r="U52" s="368">
        <v>45876</v>
      </c>
      <c r="V52" s="368">
        <v>45883</v>
      </c>
    </row>
    <row r="53" s="348" customFormat="1" spans="1:22">
      <c r="A53" s="42">
        <f t="shared" si="1"/>
        <v>33</v>
      </c>
      <c r="B53" s="23" t="s">
        <v>24</v>
      </c>
      <c r="C53" s="23" t="s">
        <v>125</v>
      </c>
      <c r="D53" s="23" t="s">
        <v>126</v>
      </c>
      <c r="E53" s="397">
        <v>50000</v>
      </c>
      <c r="F53" s="397">
        <v>50000</v>
      </c>
      <c r="G53" s="23" t="s">
        <v>38</v>
      </c>
      <c r="H53" s="390">
        <v>46236</v>
      </c>
      <c r="I53" s="390" t="s">
        <v>34</v>
      </c>
      <c r="J53" s="390" t="s">
        <v>34</v>
      </c>
      <c r="K53" s="368">
        <v>45825</v>
      </c>
      <c r="L53" s="368">
        <v>45834</v>
      </c>
      <c r="M53" s="368">
        <v>45841</v>
      </c>
      <c r="N53" s="368" t="s">
        <v>34</v>
      </c>
      <c r="O53" s="368" t="s">
        <v>34</v>
      </c>
      <c r="P53" s="368" t="s">
        <v>34</v>
      </c>
      <c r="Q53" s="368">
        <v>45855</v>
      </c>
      <c r="R53" s="368" t="s">
        <v>34</v>
      </c>
      <c r="S53" s="368" t="s">
        <v>34</v>
      </c>
      <c r="T53" s="368">
        <v>45868</v>
      </c>
      <c r="U53" s="368">
        <v>45876</v>
      </c>
      <c r="V53" s="368">
        <v>45883</v>
      </c>
    </row>
    <row r="54" s="348" customFormat="1" spans="1:22">
      <c r="A54" s="42">
        <f t="shared" si="1"/>
        <v>34</v>
      </c>
      <c r="B54" s="23" t="s">
        <v>24</v>
      </c>
      <c r="C54" s="23" t="s">
        <v>127</v>
      </c>
      <c r="D54" s="23" t="s">
        <v>128</v>
      </c>
      <c r="E54" s="397">
        <v>50000</v>
      </c>
      <c r="F54" s="397">
        <v>50000</v>
      </c>
      <c r="G54" s="23" t="s">
        <v>38</v>
      </c>
      <c r="H54" s="390">
        <v>46267</v>
      </c>
      <c r="I54" s="390" t="s">
        <v>34</v>
      </c>
      <c r="J54" s="390" t="s">
        <v>34</v>
      </c>
      <c r="K54" s="368">
        <v>45825</v>
      </c>
      <c r="L54" s="368">
        <v>45834</v>
      </c>
      <c r="M54" s="368">
        <v>45841</v>
      </c>
      <c r="N54" s="368" t="s">
        <v>34</v>
      </c>
      <c r="O54" s="368" t="s">
        <v>34</v>
      </c>
      <c r="P54" s="368" t="s">
        <v>34</v>
      </c>
      <c r="Q54" s="368">
        <v>45855</v>
      </c>
      <c r="R54" s="368" t="s">
        <v>34</v>
      </c>
      <c r="S54" s="368" t="s">
        <v>34</v>
      </c>
      <c r="T54" s="368">
        <v>45868</v>
      </c>
      <c r="U54" s="368">
        <v>45876</v>
      </c>
      <c r="V54" s="368">
        <v>45883</v>
      </c>
    </row>
    <row r="55" s="348" customFormat="1" spans="1:22">
      <c r="A55" s="42"/>
      <c r="B55" s="35"/>
      <c r="C55" s="43"/>
      <c r="D55" s="74" t="s">
        <v>129</v>
      </c>
      <c r="E55" s="388">
        <f>SUM(E35:E54)</f>
        <v>1574025</v>
      </c>
      <c r="F55" s="389">
        <f>SUM(F35:F54)</f>
        <v>1574025</v>
      </c>
      <c r="G55" s="23"/>
      <c r="H55" s="390"/>
      <c r="I55" s="390"/>
      <c r="J55" s="390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93"/>
    </row>
    <row r="56" s="348" customFormat="1" spans="1:22">
      <c r="A56" s="42"/>
      <c r="B56" s="35"/>
      <c r="C56" s="43"/>
      <c r="D56" s="74" t="s">
        <v>130</v>
      </c>
      <c r="E56" s="388">
        <f>SUM(E55)</f>
        <v>1574025</v>
      </c>
      <c r="F56" s="389">
        <f>SUM(F55)</f>
        <v>1574025</v>
      </c>
      <c r="G56" s="23"/>
      <c r="H56" s="390"/>
      <c r="I56" s="390"/>
      <c r="J56" s="390"/>
      <c r="K56" s="368"/>
      <c r="L56" s="368"/>
      <c r="M56" s="368"/>
      <c r="N56" s="368"/>
      <c r="O56" s="368"/>
      <c r="P56" s="368"/>
      <c r="Q56" s="368"/>
      <c r="R56" s="368"/>
      <c r="S56" s="368"/>
      <c r="T56" s="368"/>
      <c r="U56" s="368"/>
      <c r="V56" s="393"/>
    </row>
    <row r="57" s="348" customFormat="1" ht="18.65" customHeight="1" spans="1:22">
      <c r="A57" s="42"/>
      <c r="B57" s="415"/>
      <c r="C57" s="416"/>
      <c r="D57" s="31"/>
      <c r="E57" s="407"/>
      <c r="F57" s="408"/>
      <c r="G57" s="23"/>
      <c r="H57" s="390"/>
      <c r="I57" s="390"/>
      <c r="J57" s="390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93"/>
    </row>
    <row r="58" s="348" customFormat="1" customHeight="1" spans="1:22">
      <c r="A58" s="42"/>
      <c r="B58" s="417" t="s">
        <v>131</v>
      </c>
      <c r="C58" s="418"/>
      <c r="D58" s="419"/>
      <c r="E58" s="1"/>
      <c r="F58" s="1"/>
      <c r="G58" s="3"/>
      <c r="H58" s="395"/>
      <c r="I58" s="395"/>
      <c r="J58" s="395"/>
      <c r="K58" s="395"/>
      <c r="L58" s="395"/>
      <c r="M58" s="395"/>
      <c r="N58" s="395"/>
      <c r="O58" s="395"/>
      <c r="P58" s="395"/>
      <c r="Q58" s="395"/>
      <c r="R58" s="395"/>
      <c r="S58" s="395"/>
      <c r="T58" s="395"/>
      <c r="U58" s="395"/>
      <c r="V58" s="396"/>
    </row>
    <row r="59" s="348" customFormat="1" ht="31" customHeight="1" spans="1:22">
      <c r="A59" s="42">
        <v>35</v>
      </c>
      <c r="B59" s="121" t="s">
        <v>24</v>
      </c>
      <c r="C59" s="420" t="s">
        <v>132</v>
      </c>
      <c r="D59" s="43" t="s">
        <v>133</v>
      </c>
      <c r="E59" s="421">
        <v>50000</v>
      </c>
      <c r="F59" s="421">
        <v>50000</v>
      </c>
      <c r="G59" s="23" t="s">
        <v>38</v>
      </c>
      <c r="H59" s="390">
        <v>46204</v>
      </c>
      <c r="I59" s="390" t="s">
        <v>34</v>
      </c>
      <c r="J59" s="390" t="s">
        <v>34</v>
      </c>
      <c r="K59" s="390">
        <v>46213</v>
      </c>
      <c r="L59" s="390" t="s">
        <v>34</v>
      </c>
      <c r="M59" s="390">
        <v>46218</v>
      </c>
      <c r="N59" s="390" t="s">
        <v>34</v>
      </c>
      <c r="O59" s="390" t="s">
        <v>34</v>
      </c>
      <c r="P59" s="390" t="s">
        <v>34</v>
      </c>
      <c r="Q59" s="390">
        <v>46227</v>
      </c>
      <c r="R59" s="390" t="s">
        <v>34</v>
      </c>
      <c r="S59" s="390" t="s">
        <v>34</v>
      </c>
      <c r="T59" s="390">
        <v>46237</v>
      </c>
      <c r="U59" s="390">
        <v>46244</v>
      </c>
      <c r="V59" s="390">
        <v>46255</v>
      </c>
    </row>
    <row r="60" s="348" customFormat="1" ht="41.5" customHeight="1" spans="1:22">
      <c r="A60" s="42">
        <f>SUM(A59+1)</f>
        <v>36</v>
      </c>
      <c r="B60" s="121" t="s">
        <v>24</v>
      </c>
      <c r="C60" s="422"/>
      <c r="D60" s="43" t="s">
        <v>134</v>
      </c>
      <c r="E60" s="421">
        <v>100000</v>
      </c>
      <c r="F60" s="421">
        <v>100000</v>
      </c>
      <c r="G60" s="23" t="s">
        <v>38</v>
      </c>
      <c r="H60" s="390">
        <v>46143</v>
      </c>
      <c r="I60" s="390" t="s">
        <v>34</v>
      </c>
      <c r="J60" s="390" t="s">
        <v>34</v>
      </c>
      <c r="K60" s="390">
        <v>46157</v>
      </c>
      <c r="L60" s="390" t="s">
        <v>34</v>
      </c>
      <c r="M60" s="390">
        <v>46161</v>
      </c>
      <c r="N60" s="390" t="s">
        <v>34</v>
      </c>
      <c r="O60" s="390" t="s">
        <v>34</v>
      </c>
      <c r="P60" s="390" t="s">
        <v>34</v>
      </c>
      <c r="Q60" s="390">
        <v>46164</v>
      </c>
      <c r="R60" s="390" t="s">
        <v>34</v>
      </c>
      <c r="S60" s="390" t="s">
        <v>34</v>
      </c>
      <c r="T60" s="390">
        <v>46167</v>
      </c>
      <c r="U60" s="390">
        <v>46171</v>
      </c>
      <c r="V60" s="390">
        <v>46178</v>
      </c>
    </row>
    <row r="61" s="348" customFormat="1" ht="41.5" customHeight="1" spans="1:22">
      <c r="A61" s="42">
        <f t="shared" ref="A61:A65" si="2">SUM(A60+1)</f>
        <v>37</v>
      </c>
      <c r="B61" s="121" t="s">
        <v>24</v>
      </c>
      <c r="C61" s="422"/>
      <c r="D61" s="43" t="s">
        <v>135</v>
      </c>
      <c r="E61" s="421">
        <v>100000</v>
      </c>
      <c r="F61" s="421">
        <v>100000</v>
      </c>
      <c r="G61" s="23" t="s">
        <v>38</v>
      </c>
      <c r="H61" s="390">
        <v>46300</v>
      </c>
      <c r="I61" s="390" t="s">
        <v>34</v>
      </c>
      <c r="J61" s="390" t="s">
        <v>34</v>
      </c>
      <c r="K61" s="390">
        <v>46311</v>
      </c>
      <c r="L61" s="390" t="s">
        <v>34</v>
      </c>
      <c r="M61" s="390">
        <v>46318</v>
      </c>
      <c r="N61" s="390" t="s">
        <v>34</v>
      </c>
      <c r="O61" s="390" t="s">
        <v>34</v>
      </c>
      <c r="P61" s="390" t="s">
        <v>34</v>
      </c>
      <c r="Q61" s="390">
        <v>46325</v>
      </c>
      <c r="R61" s="390" t="s">
        <v>34</v>
      </c>
      <c r="S61" s="390" t="s">
        <v>34</v>
      </c>
      <c r="T61" s="390">
        <v>46336</v>
      </c>
      <c r="U61" s="390">
        <v>46346</v>
      </c>
      <c r="V61" s="390">
        <v>46353</v>
      </c>
    </row>
    <row r="62" s="348" customFormat="1" ht="30" customHeight="1" spans="1:22">
      <c r="A62" s="42">
        <f t="shared" si="2"/>
        <v>38</v>
      </c>
      <c r="B62" s="121" t="s">
        <v>107</v>
      </c>
      <c r="C62" s="422"/>
      <c r="D62" s="43" t="s">
        <v>136</v>
      </c>
      <c r="E62" s="421">
        <v>200000</v>
      </c>
      <c r="F62" s="421">
        <v>200000</v>
      </c>
      <c r="G62" s="23" t="s">
        <v>28</v>
      </c>
      <c r="H62" s="390">
        <v>46266</v>
      </c>
      <c r="I62" s="390">
        <v>46272</v>
      </c>
      <c r="J62" s="390" t="s">
        <v>34</v>
      </c>
      <c r="K62" s="390">
        <v>46276</v>
      </c>
      <c r="L62" s="390">
        <v>46290</v>
      </c>
      <c r="M62" s="390">
        <v>46307</v>
      </c>
      <c r="N62" s="390">
        <v>46315</v>
      </c>
      <c r="O62" s="390">
        <v>46321</v>
      </c>
      <c r="P62" s="390">
        <v>46328</v>
      </c>
      <c r="Q62" s="390">
        <v>46332</v>
      </c>
      <c r="R62" s="390" t="s">
        <v>34</v>
      </c>
      <c r="S62" s="390" t="s">
        <v>34</v>
      </c>
      <c r="T62" s="390">
        <v>46336</v>
      </c>
      <c r="U62" s="390">
        <v>46346</v>
      </c>
      <c r="V62" s="390">
        <v>46353</v>
      </c>
    </row>
    <row r="63" s="348" customFormat="1" ht="46" customHeight="1" spans="1:22">
      <c r="A63" s="42">
        <f t="shared" si="2"/>
        <v>39</v>
      </c>
      <c r="B63" s="121" t="s">
        <v>24</v>
      </c>
      <c r="C63" s="422"/>
      <c r="D63" s="43" t="s">
        <v>137</v>
      </c>
      <c r="E63" s="421">
        <v>50000</v>
      </c>
      <c r="F63" s="421">
        <v>50000</v>
      </c>
      <c r="G63" s="23" t="s">
        <v>38</v>
      </c>
      <c r="H63" s="390">
        <v>46281</v>
      </c>
      <c r="I63" s="390" t="s">
        <v>34</v>
      </c>
      <c r="J63" s="390" t="s">
        <v>34</v>
      </c>
      <c r="K63" s="390">
        <v>46286</v>
      </c>
      <c r="L63" s="390">
        <v>46293</v>
      </c>
      <c r="M63" s="390">
        <v>46304</v>
      </c>
      <c r="N63" s="390" t="s">
        <v>34</v>
      </c>
      <c r="O63" s="390" t="s">
        <v>34</v>
      </c>
      <c r="P63" s="390" t="s">
        <v>34</v>
      </c>
      <c r="Q63" s="390">
        <v>46315</v>
      </c>
      <c r="R63" s="390" t="s">
        <v>34</v>
      </c>
      <c r="S63" s="390" t="s">
        <v>34</v>
      </c>
      <c r="T63" s="390">
        <v>46342</v>
      </c>
      <c r="U63" s="390">
        <v>46371</v>
      </c>
      <c r="V63" s="390">
        <v>46374</v>
      </c>
    </row>
    <row r="64" s="348" customFormat="1" ht="39.5" customHeight="1" spans="1:22">
      <c r="A64" s="42">
        <f t="shared" si="2"/>
        <v>40</v>
      </c>
      <c r="B64" s="121" t="s">
        <v>24</v>
      </c>
      <c r="C64" s="422"/>
      <c r="D64" s="43" t="s">
        <v>138</v>
      </c>
      <c r="E64" s="421">
        <v>100000</v>
      </c>
      <c r="F64" s="421">
        <v>100000</v>
      </c>
      <c r="G64" s="23" t="s">
        <v>38</v>
      </c>
      <c r="H64" s="390">
        <v>46394</v>
      </c>
      <c r="I64" s="390" t="s">
        <v>34</v>
      </c>
      <c r="J64" s="390" t="s">
        <v>34</v>
      </c>
      <c r="K64" s="390" t="s">
        <v>34</v>
      </c>
      <c r="L64" s="390">
        <v>46403</v>
      </c>
      <c r="M64" s="390">
        <v>46409</v>
      </c>
      <c r="N64" s="390" t="s">
        <v>34</v>
      </c>
      <c r="O64" s="390" t="s">
        <v>34</v>
      </c>
      <c r="P64" s="390" t="s">
        <v>34</v>
      </c>
      <c r="Q64" s="390">
        <v>46414</v>
      </c>
      <c r="R64" s="390" t="s">
        <v>34</v>
      </c>
      <c r="S64" s="390" t="s">
        <v>34</v>
      </c>
      <c r="T64" s="390">
        <v>46426</v>
      </c>
      <c r="U64" s="390">
        <v>46444</v>
      </c>
      <c r="V64" s="390">
        <v>46451</v>
      </c>
    </row>
    <row r="65" s="348" customFormat="1" ht="51" customHeight="1" spans="1:22">
      <c r="A65" s="42">
        <f t="shared" si="2"/>
        <v>41</v>
      </c>
      <c r="B65" s="121" t="s">
        <v>24</v>
      </c>
      <c r="C65" s="423"/>
      <c r="D65" s="43" t="s">
        <v>139</v>
      </c>
      <c r="E65" s="421">
        <v>100000</v>
      </c>
      <c r="F65" s="421">
        <v>100000</v>
      </c>
      <c r="G65" s="23" t="s">
        <v>38</v>
      </c>
      <c r="H65" s="390">
        <v>46394</v>
      </c>
      <c r="I65" s="390" t="s">
        <v>34</v>
      </c>
      <c r="J65" s="390" t="s">
        <v>34</v>
      </c>
      <c r="K65" s="390" t="s">
        <v>34</v>
      </c>
      <c r="L65" s="390">
        <v>46403</v>
      </c>
      <c r="M65" s="390">
        <v>46409</v>
      </c>
      <c r="N65" s="390" t="s">
        <v>34</v>
      </c>
      <c r="O65" s="390" t="s">
        <v>34</v>
      </c>
      <c r="P65" s="390" t="s">
        <v>34</v>
      </c>
      <c r="Q65" s="390">
        <v>46414</v>
      </c>
      <c r="R65" s="390" t="s">
        <v>34</v>
      </c>
      <c r="S65" s="390" t="s">
        <v>34</v>
      </c>
      <c r="T65" s="390">
        <v>46426</v>
      </c>
      <c r="U65" s="390">
        <v>46444</v>
      </c>
      <c r="V65" s="390">
        <v>46451</v>
      </c>
    </row>
    <row r="66" s="348" customFormat="1" ht="23.5" customHeight="1" spans="1:22">
      <c r="A66" s="42">
        <v>42</v>
      </c>
      <c r="B66" s="121" t="s">
        <v>24</v>
      </c>
      <c r="C66" s="420" t="s">
        <v>140</v>
      </c>
      <c r="D66" s="68" t="s">
        <v>141</v>
      </c>
      <c r="E66" s="421">
        <v>40000</v>
      </c>
      <c r="F66" s="421">
        <v>40000</v>
      </c>
      <c r="G66" s="23" t="s">
        <v>38</v>
      </c>
      <c r="H66" s="390">
        <v>46234</v>
      </c>
      <c r="I66" s="390" t="s">
        <v>34</v>
      </c>
      <c r="J66" s="390" t="s">
        <v>34</v>
      </c>
      <c r="K66" s="390">
        <v>46234</v>
      </c>
      <c r="L66" s="390">
        <v>46238</v>
      </c>
      <c r="M66" s="390">
        <v>46241</v>
      </c>
      <c r="N66" s="390" t="s">
        <v>34</v>
      </c>
      <c r="O66" s="390" t="s">
        <v>34</v>
      </c>
      <c r="P66" s="390" t="s">
        <v>34</v>
      </c>
      <c r="Q66" s="390">
        <v>46246</v>
      </c>
      <c r="R66" s="390" t="s">
        <v>34</v>
      </c>
      <c r="S66" s="390" t="s">
        <v>34</v>
      </c>
      <c r="T66" s="390">
        <v>46254</v>
      </c>
      <c r="U66" s="390">
        <v>46262</v>
      </c>
      <c r="V66" s="390">
        <v>46266</v>
      </c>
    </row>
    <row r="67" s="348" customFormat="1" ht="28" customHeight="1" spans="1:22">
      <c r="A67" s="42">
        <f>SUM(A66+1)</f>
        <v>43</v>
      </c>
      <c r="B67" s="121" t="s">
        <v>24</v>
      </c>
      <c r="C67" s="422"/>
      <c r="D67" s="68" t="s">
        <v>142</v>
      </c>
      <c r="E67" s="421">
        <v>50000</v>
      </c>
      <c r="F67" s="421">
        <v>50000</v>
      </c>
      <c r="G67" s="23" t="s">
        <v>38</v>
      </c>
      <c r="H67" s="390">
        <v>46297</v>
      </c>
      <c r="I67" s="390" t="s">
        <v>34</v>
      </c>
      <c r="J67" s="390" t="s">
        <v>34</v>
      </c>
      <c r="K67" s="390">
        <v>46301</v>
      </c>
      <c r="L67" s="390">
        <v>46307</v>
      </c>
      <c r="M67" s="390">
        <v>46311</v>
      </c>
      <c r="N67" s="390" t="s">
        <v>34</v>
      </c>
      <c r="O67" s="390" t="s">
        <v>34</v>
      </c>
      <c r="P67" s="390" t="s">
        <v>34</v>
      </c>
      <c r="Q67" s="390">
        <v>46316</v>
      </c>
      <c r="R67" s="390" t="s">
        <v>34</v>
      </c>
      <c r="S67" s="390" t="s">
        <v>34</v>
      </c>
      <c r="T67" s="390">
        <v>46323</v>
      </c>
      <c r="U67" s="390">
        <v>46328</v>
      </c>
      <c r="V67" s="390">
        <v>46332</v>
      </c>
    </row>
    <row r="68" s="348" customFormat="1" ht="36.5" customHeight="1" spans="1:22">
      <c r="A68" s="42">
        <f t="shared" ref="A68:A81" si="3">SUM(A67+1)</f>
        <v>44</v>
      </c>
      <c r="B68" s="121" t="s">
        <v>24</v>
      </c>
      <c r="C68" s="422"/>
      <c r="D68" s="68" t="s">
        <v>143</v>
      </c>
      <c r="E68" s="421">
        <v>40000</v>
      </c>
      <c r="F68" s="421">
        <v>40000</v>
      </c>
      <c r="G68" s="23" t="s">
        <v>38</v>
      </c>
      <c r="H68" s="390">
        <v>46433</v>
      </c>
      <c r="I68" s="390" t="s">
        <v>34</v>
      </c>
      <c r="J68" s="390" t="s">
        <v>34</v>
      </c>
      <c r="K68" s="390">
        <v>46437</v>
      </c>
      <c r="L68" s="390">
        <v>46440</v>
      </c>
      <c r="M68" s="390">
        <v>46444</v>
      </c>
      <c r="N68" s="390" t="s">
        <v>34</v>
      </c>
      <c r="O68" s="390" t="s">
        <v>34</v>
      </c>
      <c r="P68" s="390" t="s">
        <v>34</v>
      </c>
      <c r="Q68" s="390">
        <v>46447</v>
      </c>
      <c r="R68" s="390" t="s">
        <v>34</v>
      </c>
      <c r="S68" s="390" t="s">
        <v>34</v>
      </c>
      <c r="T68" s="390">
        <v>46449</v>
      </c>
      <c r="U68" s="390">
        <v>46456</v>
      </c>
      <c r="V68" s="390">
        <v>46458</v>
      </c>
    </row>
    <row r="69" s="348" customFormat="1" ht="38.5" customHeight="1" spans="1:22">
      <c r="A69" s="42">
        <f t="shared" si="3"/>
        <v>45</v>
      </c>
      <c r="B69" s="121" t="s">
        <v>24</v>
      </c>
      <c r="C69" s="422"/>
      <c r="D69" s="68" t="s">
        <v>144</v>
      </c>
      <c r="E69" s="421">
        <v>100000</v>
      </c>
      <c r="F69" s="421">
        <v>100000</v>
      </c>
      <c r="G69" s="23" t="s">
        <v>38</v>
      </c>
      <c r="H69" s="390">
        <v>46204</v>
      </c>
      <c r="I69" s="390" t="s">
        <v>34</v>
      </c>
      <c r="J69" s="390" t="s">
        <v>34</v>
      </c>
      <c r="K69" s="390">
        <v>46213</v>
      </c>
      <c r="L69" s="390">
        <v>46219</v>
      </c>
      <c r="M69" s="390">
        <v>46227</v>
      </c>
      <c r="N69" s="390" t="s">
        <v>34</v>
      </c>
      <c r="O69" s="390" t="s">
        <v>34</v>
      </c>
      <c r="P69" s="390" t="s">
        <v>34</v>
      </c>
      <c r="Q69" s="390">
        <v>46231</v>
      </c>
      <c r="R69" s="390" t="s">
        <v>34</v>
      </c>
      <c r="S69" s="390" t="s">
        <v>34</v>
      </c>
      <c r="T69" s="390">
        <v>46237</v>
      </c>
      <c r="U69" s="390">
        <v>46244</v>
      </c>
      <c r="V69" s="390">
        <v>46255</v>
      </c>
    </row>
    <row r="70" s="348" customFormat="1" ht="24.5" customHeight="1" spans="1:22">
      <c r="A70" s="42">
        <f t="shared" si="3"/>
        <v>46</v>
      </c>
      <c r="B70" s="121" t="s">
        <v>24</v>
      </c>
      <c r="C70" s="422"/>
      <c r="D70" s="68" t="s">
        <v>145</v>
      </c>
      <c r="E70" s="421">
        <v>300000</v>
      </c>
      <c r="F70" s="421">
        <v>300000</v>
      </c>
      <c r="G70" s="23" t="s">
        <v>28</v>
      </c>
      <c r="H70" s="390">
        <v>46143</v>
      </c>
      <c r="I70" s="390">
        <v>46157</v>
      </c>
      <c r="J70" s="390">
        <v>46174</v>
      </c>
      <c r="K70" s="390">
        <v>46188</v>
      </c>
      <c r="L70" s="390">
        <v>46233</v>
      </c>
      <c r="M70" s="390">
        <v>46241</v>
      </c>
      <c r="N70" s="390">
        <v>46248</v>
      </c>
      <c r="O70" s="390">
        <v>46255</v>
      </c>
      <c r="P70" s="390">
        <v>46262</v>
      </c>
      <c r="Q70" s="390">
        <v>46269</v>
      </c>
      <c r="R70" s="390" t="s">
        <v>34</v>
      </c>
      <c r="S70" s="390">
        <v>46279</v>
      </c>
      <c r="T70" s="390">
        <v>46280</v>
      </c>
      <c r="U70" s="390">
        <v>46477</v>
      </c>
      <c r="V70" s="390">
        <v>46477</v>
      </c>
    </row>
    <row r="71" s="348" customFormat="1" ht="27" customHeight="1" spans="1:22">
      <c r="A71" s="42">
        <f t="shared" si="3"/>
        <v>47</v>
      </c>
      <c r="B71" s="121" t="s">
        <v>24</v>
      </c>
      <c r="C71" s="422"/>
      <c r="D71" s="68" t="s">
        <v>146</v>
      </c>
      <c r="E71" s="421">
        <v>100000</v>
      </c>
      <c r="F71" s="421">
        <v>100000</v>
      </c>
      <c r="G71" s="23" t="s">
        <v>38</v>
      </c>
      <c r="H71" s="390">
        <v>46143</v>
      </c>
      <c r="I71" s="390" t="s">
        <v>34</v>
      </c>
      <c r="J71" s="390" t="s">
        <v>34</v>
      </c>
      <c r="K71" s="390">
        <v>46157</v>
      </c>
      <c r="L71" s="390">
        <v>46233</v>
      </c>
      <c r="M71" s="390">
        <v>46241</v>
      </c>
      <c r="N71" s="390" t="s">
        <v>34</v>
      </c>
      <c r="O71" s="390" t="s">
        <v>34</v>
      </c>
      <c r="P71" s="390" t="s">
        <v>34</v>
      </c>
      <c r="Q71" s="390">
        <v>46269</v>
      </c>
      <c r="R71" s="390" t="s">
        <v>34</v>
      </c>
      <c r="S71" s="390" t="s">
        <v>34</v>
      </c>
      <c r="T71" s="390">
        <v>46280</v>
      </c>
      <c r="U71" s="390">
        <v>46477</v>
      </c>
      <c r="V71" s="390">
        <v>46477</v>
      </c>
    </row>
    <row r="72" s="348" customFormat="1" ht="35.5" customHeight="1" spans="1:22">
      <c r="A72" s="42">
        <f t="shared" si="3"/>
        <v>48</v>
      </c>
      <c r="B72" s="121" t="s">
        <v>24</v>
      </c>
      <c r="C72" s="422"/>
      <c r="D72" s="68" t="s">
        <v>147</v>
      </c>
      <c r="E72" s="421">
        <v>150000</v>
      </c>
      <c r="F72" s="421">
        <v>150000</v>
      </c>
      <c r="G72" s="23" t="s">
        <v>38</v>
      </c>
      <c r="H72" s="390">
        <v>46235</v>
      </c>
      <c r="I72" s="390" t="s">
        <v>34</v>
      </c>
      <c r="J72" s="390" t="s">
        <v>34</v>
      </c>
      <c r="K72" s="390">
        <v>46237</v>
      </c>
      <c r="L72" s="390">
        <v>46240</v>
      </c>
      <c r="M72" s="390">
        <v>46244</v>
      </c>
      <c r="N72" s="390" t="s">
        <v>34</v>
      </c>
      <c r="O72" s="390" t="s">
        <v>34</v>
      </c>
      <c r="P72" s="390" t="s">
        <v>34</v>
      </c>
      <c r="Q72" s="390">
        <v>46248</v>
      </c>
      <c r="R72" s="390" t="s">
        <v>34</v>
      </c>
      <c r="S72" s="390" t="s">
        <v>34</v>
      </c>
      <c r="T72" s="390">
        <v>46253</v>
      </c>
      <c r="U72" s="390">
        <v>46259</v>
      </c>
      <c r="V72" s="390">
        <v>46265</v>
      </c>
    </row>
    <row r="73" s="348" customFormat="1" ht="54" customHeight="1" spans="1:22">
      <c r="A73" s="42">
        <f t="shared" si="3"/>
        <v>49</v>
      </c>
      <c r="B73" s="121" t="s">
        <v>24</v>
      </c>
      <c r="C73" s="423"/>
      <c r="D73" s="68" t="s">
        <v>148</v>
      </c>
      <c r="E73" s="421">
        <v>220000</v>
      </c>
      <c r="F73" s="421">
        <v>220000</v>
      </c>
      <c r="G73" s="23" t="s">
        <v>149</v>
      </c>
      <c r="H73" s="390">
        <v>46113</v>
      </c>
      <c r="I73" s="390" t="s">
        <v>34</v>
      </c>
      <c r="J73" s="390" t="s">
        <v>34</v>
      </c>
      <c r="K73" s="390">
        <v>46120</v>
      </c>
      <c r="L73" s="390">
        <v>46125</v>
      </c>
      <c r="M73" s="390">
        <v>46127</v>
      </c>
      <c r="N73" s="390" t="s">
        <v>34</v>
      </c>
      <c r="O73" s="390" t="s">
        <v>34</v>
      </c>
      <c r="P73" s="390" t="s">
        <v>34</v>
      </c>
      <c r="Q73" s="390">
        <v>46129</v>
      </c>
      <c r="R73" s="390" t="s">
        <v>34</v>
      </c>
      <c r="S73" s="390" t="s">
        <v>34</v>
      </c>
      <c r="T73" s="390">
        <v>46133</v>
      </c>
      <c r="U73" s="390">
        <v>46477</v>
      </c>
      <c r="V73" s="390">
        <v>46477</v>
      </c>
    </row>
    <row r="74" s="348" customFormat="1" ht="54" customHeight="1" spans="1:22">
      <c r="A74" s="42">
        <f t="shared" si="3"/>
        <v>50</v>
      </c>
      <c r="B74" s="68" t="s">
        <v>24</v>
      </c>
      <c r="C74" s="420" t="s">
        <v>150</v>
      </c>
      <c r="D74" s="43" t="s">
        <v>151</v>
      </c>
      <c r="E74" s="421">
        <v>150000</v>
      </c>
      <c r="F74" s="421">
        <v>150000</v>
      </c>
      <c r="G74" s="23" t="s">
        <v>149</v>
      </c>
      <c r="H74" s="390">
        <v>46169</v>
      </c>
      <c r="I74" s="390" t="s">
        <v>34</v>
      </c>
      <c r="J74" s="390" t="s">
        <v>34</v>
      </c>
      <c r="K74" s="390">
        <v>46174</v>
      </c>
      <c r="L74" s="390">
        <v>46178</v>
      </c>
      <c r="M74" s="390">
        <v>46181</v>
      </c>
      <c r="N74" s="390" t="s">
        <v>34</v>
      </c>
      <c r="O74" s="390" t="s">
        <v>34</v>
      </c>
      <c r="P74" s="390" t="s">
        <v>34</v>
      </c>
      <c r="Q74" s="390">
        <v>46183</v>
      </c>
      <c r="R74" s="390" t="s">
        <v>34</v>
      </c>
      <c r="S74" s="390" t="s">
        <v>34</v>
      </c>
      <c r="T74" s="390">
        <v>46188</v>
      </c>
      <c r="U74" s="390">
        <v>46202</v>
      </c>
      <c r="V74" s="390">
        <v>46203</v>
      </c>
    </row>
    <row r="75" s="348" customFormat="1" ht="26.5" customHeight="1" spans="1:22">
      <c r="A75" s="42">
        <f t="shared" si="3"/>
        <v>51</v>
      </c>
      <c r="B75" s="68" t="s">
        <v>24</v>
      </c>
      <c r="C75" s="422"/>
      <c r="D75" s="43" t="s">
        <v>152</v>
      </c>
      <c r="E75" s="421">
        <v>100000</v>
      </c>
      <c r="F75" s="421">
        <v>100000</v>
      </c>
      <c r="G75" s="23" t="s">
        <v>149</v>
      </c>
      <c r="H75" s="390">
        <v>46169</v>
      </c>
      <c r="I75" s="390" t="s">
        <v>34</v>
      </c>
      <c r="J75" s="390" t="s">
        <v>34</v>
      </c>
      <c r="K75" s="390">
        <v>46174</v>
      </c>
      <c r="L75" s="390">
        <v>46178</v>
      </c>
      <c r="M75" s="390">
        <v>46181</v>
      </c>
      <c r="N75" s="390" t="s">
        <v>34</v>
      </c>
      <c r="O75" s="390" t="s">
        <v>34</v>
      </c>
      <c r="P75" s="390" t="s">
        <v>34</v>
      </c>
      <c r="Q75" s="390">
        <v>46183</v>
      </c>
      <c r="R75" s="390" t="s">
        <v>34</v>
      </c>
      <c r="S75" s="390" t="s">
        <v>34</v>
      </c>
      <c r="T75" s="390">
        <v>46188</v>
      </c>
      <c r="U75" s="390">
        <v>46202</v>
      </c>
      <c r="V75" s="390">
        <v>46203</v>
      </c>
    </row>
    <row r="76" s="348" customFormat="1" ht="26.5" customHeight="1" spans="1:22">
      <c r="A76" s="42">
        <f t="shared" si="3"/>
        <v>52</v>
      </c>
      <c r="B76" s="68" t="s">
        <v>24</v>
      </c>
      <c r="C76" s="422"/>
      <c r="D76" s="43" t="s">
        <v>153</v>
      </c>
      <c r="E76" s="421">
        <v>50000</v>
      </c>
      <c r="F76" s="421">
        <v>50000</v>
      </c>
      <c r="G76" s="23" t="s">
        <v>149</v>
      </c>
      <c r="H76" s="390">
        <v>46169</v>
      </c>
      <c r="I76" s="390" t="s">
        <v>34</v>
      </c>
      <c r="J76" s="390" t="s">
        <v>34</v>
      </c>
      <c r="K76" s="390">
        <v>46174</v>
      </c>
      <c r="L76" s="390">
        <v>46178</v>
      </c>
      <c r="M76" s="390">
        <v>46181</v>
      </c>
      <c r="N76" s="390" t="s">
        <v>34</v>
      </c>
      <c r="O76" s="390" t="s">
        <v>34</v>
      </c>
      <c r="P76" s="390" t="s">
        <v>34</v>
      </c>
      <c r="Q76" s="390">
        <v>46183</v>
      </c>
      <c r="R76" s="390" t="s">
        <v>34</v>
      </c>
      <c r="S76" s="390" t="s">
        <v>34</v>
      </c>
      <c r="T76" s="390">
        <v>46188</v>
      </c>
      <c r="U76" s="390">
        <v>46202</v>
      </c>
      <c r="V76" s="390">
        <v>46203</v>
      </c>
    </row>
    <row r="77" s="348" customFormat="1" ht="26.5" customHeight="1" spans="1:22">
      <c r="A77" s="42">
        <f t="shared" si="3"/>
        <v>53</v>
      </c>
      <c r="B77" s="68" t="s">
        <v>24</v>
      </c>
      <c r="C77" s="422"/>
      <c r="D77" s="68" t="s">
        <v>154</v>
      </c>
      <c r="E77" s="421">
        <v>112000</v>
      </c>
      <c r="F77" s="421">
        <v>112000</v>
      </c>
      <c r="G77" s="23" t="s">
        <v>149</v>
      </c>
      <c r="H77" s="390">
        <v>46139</v>
      </c>
      <c r="I77" s="390" t="s">
        <v>34</v>
      </c>
      <c r="J77" s="390" t="s">
        <v>34</v>
      </c>
      <c r="K77" s="390">
        <v>46142</v>
      </c>
      <c r="L77" s="390">
        <v>46148</v>
      </c>
      <c r="M77" s="390">
        <v>46150</v>
      </c>
      <c r="N77" s="390" t="s">
        <v>34</v>
      </c>
      <c r="O77" s="390" t="s">
        <v>34</v>
      </c>
      <c r="P77" s="390" t="s">
        <v>34</v>
      </c>
      <c r="Q77" s="390">
        <v>46154</v>
      </c>
      <c r="R77" s="390" t="s">
        <v>34</v>
      </c>
      <c r="S77" s="390" t="s">
        <v>34</v>
      </c>
      <c r="T77" s="390">
        <v>46160</v>
      </c>
      <c r="U77" s="390">
        <v>46477</v>
      </c>
      <c r="V77" s="390">
        <v>46477</v>
      </c>
    </row>
    <row r="78" s="348" customFormat="1" ht="27" customHeight="1" spans="1:22">
      <c r="A78" s="42">
        <f t="shared" si="3"/>
        <v>54</v>
      </c>
      <c r="B78" s="68" t="s">
        <v>24</v>
      </c>
      <c r="C78" s="422"/>
      <c r="D78" s="424" t="s">
        <v>155</v>
      </c>
      <c r="E78" s="421">
        <v>300000</v>
      </c>
      <c r="F78" s="421">
        <v>300000</v>
      </c>
      <c r="G78" s="23" t="s">
        <v>149</v>
      </c>
      <c r="H78" s="390">
        <v>46204</v>
      </c>
      <c r="I78" s="390" t="s">
        <v>34</v>
      </c>
      <c r="J78" s="390" t="s">
        <v>34</v>
      </c>
      <c r="K78" s="390">
        <v>46206</v>
      </c>
      <c r="L78" s="390">
        <v>46209</v>
      </c>
      <c r="M78" s="390">
        <v>46213</v>
      </c>
      <c r="N78" s="390" t="s">
        <v>34</v>
      </c>
      <c r="O78" s="390" t="s">
        <v>34</v>
      </c>
      <c r="P78" s="390" t="s">
        <v>34</v>
      </c>
      <c r="Q78" s="390">
        <v>46216</v>
      </c>
      <c r="R78" s="368" t="s">
        <v>34</v>
      </c>
      <c r="S78" s="390" t="s">
        <v>34</v>
      </c>
      <c r="T78" s="390">
        <v>46218</v>
      </c>
      <c r="U78" s="390">
        <v>46477</v>
      </c>
      <c r="V78" s="390">
        <v>46477</v>
      </c>
    </row>
    <row r="79" s="348" customFormat="1" ht="30.5" customHeight="1" spans="1:22">
      <c r="A79" s="42">
        <f t="shared" si="3"/>
        <v>55</v>
      </c>
      <c r="B79" s="68" t="s">
        <v>24</v>
      </c>
      <c r="C79" s="422"/>
      <c r="D79" s="424" t="s">
        <v>156</v>
      </c>
      <c r="E79" s="421">
        <v>50000</v>
      </c>
      <c r="F79" s="421">
        <v>50000</v>
      </c>
      <c r="G79" s="23" t="s">
        <v>149</v>
      </c>
      <c r="H79" s="390">
        <v>46204</v>
      </c>
      <c r="I79" s="390" t="s">
        <v>34</v>
      </c>
      <c r="J79" s="390" t="s">
        <v>34</v>
      </c>
      <c r="K79" s="390">
        <v>46206</v>
      </c>
      <c r="L79" s="390">
        <v>46209</v>
      </c>
      <c r="M79" s="390">
        <v>46213</v>
      </c>
      <c r="N79" s="390" t="s">
        <v>34</v>
      </c>
      <c r="O79" s="390" t="s">
        <v>34</v>
      </c>
      <c r="P79" s="390" t="s">
        <v>34</v>
      </c>
      <c r="Q79" s="390">
        <v>46216</v>
      </c>
      <c r="R79" s="368" t="s">
        <v>34</v>
      </c>
      <c r="S79" s="390" t="s">
        <v>34</v>
      </c>
      <c r="T79" s="390">
        <v>46218</v>
      </c>
      <c r="U79" s="390">
        <v>46477</v>
      </c>
      <c r="V79" s="390">
        <v>46477</v>
      </c>
    </row>
    <row r="80" s="348" customFormat="1" ht="31" customHeight="1" spans="1:22">
      <c r="A80" s="42">
        <f t="shared" si="3"/>
        <v>56</v>
      </c>
      <c r="B80" s="68" t="s">
        <v>24</v>
      </c>
      <c r="C80" s="422"/>
      <c r="D80" s="424" t="s">
        <v>157</v>
      </c>
      <c r="E80" s="421">
        <v>70000</v>
      </c>
      <c r="F80" s="421">
        <v>70000</v>
      </c>
      <c r="G80" s="23" t="s">
        <v>149</v>
      </c>
      <c r="H80" s="390">
        <v>46204</v>
      </c>
      <c r="I80" s="390" t="s">
        <v>34</v>
      </c>
      <c r="J80" s="390" t="s">
        <v>34</v>
      </c>
      <c r="K80" s="390">
        <v>46206</v>
      </c>
      <c r="L80" s="390">
        <v>46209</v>
      </c>
      <c r="M80" s="390">
        <v>46213</v>
      </c>
      <c r="N80" s="390" t="s">
        <v>34</v>
      </c>
      <c r="O80" s="390" t="s">
        <v>34</v>
      </c>
      <c r="P80" s="390" t="s">
        <v>34</v>
      </c>
      <c r="Q80" s="390">
        <v>46216</v>
      </c>
      <c r="R80" s="368" t="s">
        <v>34</v>
      </c>
      <c r="S80" s="390" t="s">
        <v>34</v>
      </c>
      <c r="T80" s="390">
        <v>46218</v>
      </c>
      <c r="U80" s="390">
        <v>46477</v>
      </c>
      <c r="V80" s="390">
        <v>46477</v>
      </c>
    </row>
    <row r="81" s="348" customFormat="1" ht="28" customHeight="1" spans="1:27">
      <c r="A81" s="42">
        <f t="shared" si="3"/>
        <v>57</v>
      </c>
      <c r="B81" s="68" t="s">
        <v>24</v>
      </c>
      <c r="C81" s="423"/>
      <c r="D81" s="424" t="s">
        <v>158</v>
      </c>
      <c r="E81" s="421">
        <v>93681</v>
      </c>
      <c r="F81" s="421">
        <v>93681</v>
      </c>
      <c r="G81" s="23" t="s">
        <v>149</v>
      </c>
      <c r="H81" s="390">
        <v>46204</v>
      </c>
      <c r="I81" s="390" t="s">
        <v>34</v>
      </c>
      <c r="J81" s="390" t="s">
        <v>34</v>
      </c>
      <c r="K81" s="390">
        <v>46206</v>
      </c>
      <c r="L81" s="390">
        <v>46209</v>
      </c>
      <c r="M81" s="390">
        <v>46213</v>
      </c>
      <c r="N81" s="390" t="s">
        <v>34</v>
      </c>
      <c r="O81" s="390" t="s">
        <v>34</v>
      </c>
      <c r="P81" s="390" t="s">
        <v>34</v>
      </c>
      <c r="Q81" s="390">
        <v>46216</v>
      </c>
      <c r="R81" s="368" t="s">
        <v>34</v>
      </c>
      <c r="S81" s="390" t="s">
        <v>34</v>
      </c>
      <c r="T81" s="390">
        <v>46218</v>
      </c>
      <c r="U81" s="390">
        <v>46477</v>
      </c>
      <c r="V81" s="390">
        <v>46477</v>
      </c>
    </row>
    <row r="82" s="348" customFormat="1" ht="41" customHeight="1" spans="1:27">
      <c r="A82" s="42">
        <v>58</v>
      </c>
      <c r="B82" s="425" t="s">
        <v>24</v>
      </c>
      <c r="C82" s="426" t="s">
        <v>159</v>
      </c>
      <c r="D82" s="86" t="s">
        <v>160</v>
      </c>
      <c r="E82" s="427">
        <v>100000</v>
      </c>
      <c r="F82" s="427">
        <v>100000</v>
      </c>
      <c r="G82" s="23" t="s">
        <v>38</v>
      </c>
      <c r="H82" s="428">
        <v>46204</v>
      </c>
      <c r="I82" s="428"/>
      <c r="J82" s="428" t="s">
        <v>34</v>
      </c>
      <c r="K82" s="428">
        <v>46206</v>
      </c>
      <c r="L82" s="428">
        <v>46209</v>
      </c>
      <c r="M82" s="428">
        <v>46211</v>
      </c>
      <c r="N82" s="428" t="s">
        <v>34</v>
      </c>
      <c r="O82" s="428" t="s">
        <v>34</v>
      </c>
      <c r="P82" s="428" t="s">
        <v>34</v>
      </c>
      <c r="Q82" s="428">
        <v>46213</v>
      </c>
      <c r="R82" s="429" t="s">
        <v>34</v>
      </c>
      <c r="S82" s="428" t="s">
        <v>34</v>
      </c>
      <c r="T82" s="428">
        <v>46218</v>
      </c>
      <c r="U82" s="428">
        <v>46477</v>
      </c>
      <c r="V82" s="428">
        <v>46477</v>
      </c>
    </row>
    <row r="83" s="348" customFormat="1" ht="26.5" customHeight="1" spans="1:27">
      <c r="A83" s="42">
        <v>59</v>
      </c>
      <c r="B83" s="43" t="s">
        <v>24</v>
      </c>
      <c r="C83" s="68" t="s">
        <v>161</v>
      </c>
      <c r="D83" s="68" t="s">
        <v>161</v>
      </c>
      <c r="E83" s="421">
        <v>100000</v>
      </c>
      <c r="F83" s="421">
        <v>100000</v>
      </c>
      <c r="G83" s="23" t="s">
        <v>149</v>
      </c>
      <c r="H83" s="390">
        <v>46113</v>
      </c>
      <c r="I83" s="390" t="s">
        <v>34</v>
      </c>
      <c r="J83" s="390" t="s">
        <v>34</v>
      </c>
      <c r="K83" s="390">
        <v>46120</v>
      </c>
      <c r="L83" s="390">
        <v>46125</v>
      </c>
      <c r="M83" s="390">
        <v>46127</v>
      </c>
      <c r="N83" s="390" t="s">
        <v>34</v>
      </c>
      <c r="O83" s="390" t="s">
        <v>34</v>
      </c>
      <c r="P83" s="390" t="s">
        <v>34</v>
      </c>
      <c r="Q83" s="390">
        <v>46129</v>
      </c>
      <c r="R83" s="390" t="s">
        <v>34</v>
      </c>
      <c r="S83" s="390" t="s">
        <v>34</v>
      </c>
      <c r="T83" s="390">
        <v>46133</v>
      </c>
      <c r="U83" s="390">
        <v>46477</v>
      </c>
      <c r="V83" s="390">
        <v>46477</v>
      </c>
    </row>
    <row r="84" s="348" customFormat="1" ht="29.5" customHeight="1" spans="1:27">
      <c r="A84" s="42">
        <v>60</v>
      </c>
      <c r="B84" s="430" t="s">
        <v>24</v>
      </c>
      <c r="C84" s="86" t="s">
        <v>162</v>
      </c>
      <c r="D84" s="68" t="s">
        <v>163</v>
      </c>
      <c r="E84" s="421">
        <v>20000</v>
      </c>
      <c r="F84" s="431">
        <v>20000</v>
      </c>
      <c r="G84" s="23" t="s">
        <v>149</v>
      </c>
      <c r="H84" s="390">
        <v>46357</v>
      </c>
      <c r="I84" s="390" t="s">
        <v>34</v>
      </c>
      <c r="J84" s="390" t="s">
        <v>34</v>
      </c>
      <c r="K84" s="390">
        <v>46363</v>
      </c>
      <c r="L84" s="390">
        <v>46367</v>
      </c>
      <c r="M84" s="390">
        <v>46370</v>
      </c>
      <c r="N84" s="390" t="s">
        <v>34</v>
      </c>
      <c r="O84" s="390" t="s">
        <v>34</v>
      </c>
      <c r="P84" s="390" t="s">
        <v>34</v>
      </c>
      <c r="Q84" s="390" t="s">
        <v>34</v>
      </c>
      <c r="R84" s="390" t="s">
        <v>34</v>
      </c>
      <c r="S84" s="390" t="s">
        <v>34</v>
      </c>
      <c r="T84" s="390">
        <v>46393</v>
      </c>
      <c r="U84" s="390">
        <v>46413</v>
      </c>
      <c r="V84" s="390">
        <v>46477</v>
      </c>
    </row>
    <row r="85" s="348" customFormat="1" customHeight="1" spans="1:27">
      <c r="A85" s="42">
        <f>SUM(A84+1)</f>
        <v>61</v>
      </c>
      <c r="B85" s="432"/>
      <c r="C85" s="433"/>
      <c r="D85" s="68" t="s">
        <v>164</v>
      </c>
      <c r="E85" s="421">
        <v>80000</v>
      </c>
      <c r="F85" s="431">
        <v>80000</v>
      </c>
      <c r="G85" s="23" t="s">
        <v>38</v>
      </c>
      <c r="H85" s="390">
        <v>46397</v>
      </c>
      <c r="I85" s="390" t="s">
        <v>34</v>
      </c>
      <c r="J85" s="390" t="s">
        <v>34</v>
      </c>
      <c r="K85" s="390">
        <v>46400</v>
      </c>
      <c r="L85" s="390">
        <v>46403</v>
      </c>
      <c r="M85" s="390">
        <v>46409</v>
      </c>
      <c r="N85" s="390" t="s">
        <v>34</v>
      </c>
      <c r="O85" s="390" t="s">
        <v>34</v>
      </c>
      <c r="P85" s="390" t="s">
        <v>34</v>
      </c>
      <c r="Q85" s="390">
        <v>46414</v>
      </c>
      <c r="R85" s="390" t="s">
        <v>34</v>
      </c>
      <c r="S85" s="390" t="s">
        <v>34</v>
      </c>
      <c r="T85" s="390">
        <v>46436</v>
      </c>
      <c r="U85" s="390">
        <v>46450</v>
      </c>
      <c r="V85" s="390">
        <v>46477</v>
      </c>
    </row>
    <row r="86" s="348" customFormat="1" ht="32" customHeight="1" spans="1:27">
      <c r="A86" s="42">
        <v>62</v>
      </c>
      <c r="B86" s="432" t="s">
        <v>24</v>
      </c>
      <c r="C86" s="433" t="s">
        <v>165</v>
      </c>
      <c r="D86" s="68" t="s">
        <v>166</v>
      </c>
      <c r="E86" s="421">
        <v>350000</v>
      </c>
      <c r="F86" s="431">
        <v>350000</v>
      </c>
      <c r="G86" s="23" t="s">
        <v>38</v>
      </c>
      <c r="H86" s="390">
        <v>46174</v>
      </c>
      <c r="I86" s="390" t="s">
        <v>34</v>
      </c>
      <c r="J86" s="390" t="s">
        <v>34</v>
      </c>
      <c r="K86" s="390" t="s">
        <v>34</v>
      </c>
      <c r="L86" s="390" t="s">
        <v>34</v>
      </c>
      <c r="M86" s="390" t="s">
        <v>34</v>
      </c>
      <c r="N86" s="390" t="s">
        <v>34</v>
      </c>
      <c r="O86" s="390" t="s">
        <v>34</v>
      </c>
      <c r="P86" s="390" t="s">
        <v>34</v>
      </c>
      <c r="Q86" s="390" t="s">
        <v>34</v>
      </c>
      <c r="R86" s="390" t="s">
        <v>34</v>
      </c>
      <c r="S86" s="390" t="s">
        <v>34</v>
      </c>
      <c r="T86" s="390">
        <v>46174</v>
      </c>
      <c r="U86" s="390">
        <v>46477</v>
      </c>
      <c r="V86" s="390">
        <v>46477</v>
      </c>
    </row>
    <row r="87" s="348" customFormat="1" ht="23.5" customHeight="1" spans="1:27">
      <c r="A87" s="42"/>
      <c r="B87" s="402"/>
      <c r="C87" s="402" t="s">
        <v>81</v>
      </c>
      <c r="D87" s="74" t="s">
        <v>167</v>
      </c>
      <c r="E87" s="434">
        <f>SUM(E59:E86)</f>
        <v>3275681</v>
      </c>
      <c r="F87" s="435">
        <f>SUM(F59:F86)</f>
        <v>3275681</v>
      </c>
      <c r="G87" s="369"/>
      <c r="H87" s="227"/>
      <c r="I87" s="227"/>
      <c r="J87" s="227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</row>
    <row r="88" ht="18.5" customHeight="1" spans="1:27">
      <c r="A88" s="42"/>
      <c r="B88" s="415"/>
      <c r="C88" s="35"/>
      <c r="D88" s="31"/>
      <c r="E88" s="437"/>
      <c r="F88" s="437"/>
      <c r="G88" s="23"/>
      <c r="H88" s="227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165"/>
      <c r="U88" s="165"/>
      <c r="V88" s="237"/>
    </row>
    <row r="89" ht="18.5" customHeight="1" spans="1:27">
      <c r="A89" s="42"/>
      <c r="B89" s="438" t="s">
        <v>168</v>
      </c>
      <c r="C89" s="439"/>
      <c r="D89" s="31"/>
      <c r="E89" s="437"/>
      <c r="F89" s="437"/>
      <c r="G89" s="23"/>
      <c r="H89" s="227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165"/>
      <c r="U89" s="165"/>
      <c r="V89" s="237"/>
    </row>
    <row r="90" spans="1:27">
      <c r="A90" s="42"/>
      <c r="B90" s="440" t="s">
        <v>169</v>
      </c>
      <c r="C90" s="441"/>
      <c r="D90" s="31" t="s">
        <v>170</v>
      </c>
      <c r="E90" s="2"/>
      <c r="F90" s="442"/>
      <c r="G90" s="1"/>
      <c r="H90" s="1"/>
      <c r="I90" s="3"/>
      <c r="J90" s="3"/>
      <c r="K90" s="443"/>
      <c r="L90" s="443"/>
      <c r="M90" s="443"/>
      <c r="N90" s="443"/>
      <c r="O90" s="443"/>
      <c r="P90" s="443"/>
      <c r="Q90" s="1"/>
      <c r="R90" s="443"/>
      <c r="S90" s="443"/>
      <c r="T90" s="443"/>
      <c r="U90" s="443"/>
      <c r="V90" s="444"/>
      <c r="W90" s="223"/>
      <c r="X90" s="42"/>
      <c r="Y90" s="445"/>
      <c r="Z90" s="11"/>
      <c r="AA90" s="11"/>
    </row>
    <row r="91" s="349" customFormat="1" ht="39" spans="1:27">
      <c r="A91" s="42">
        <v>63</v>
      </c>
      <c r="B91" s="446" t="s">
        <v>24</v>
      </c>
      <c r="C91" s="424" t="s">
        <v>171</v>
      </c>
      <c r="D91" s="424" t="s">
        <v>172</v>
      </c>
      <c r="E91" s="447">
        <v>50000</v>
      </c>
      <c r="F91" s="447">
        <v>50000</v>
      </c>
      <c r="G91" s="121" t="s">
        <v>38</v>
      </c>
      <c r="H91" s="448">
        <v>46132</v>
      </c>
      <c r="I91" s="448" t="s">
        <v>34</v>
      </c>
      <c r="J91" s="448" t="s">
        <v>34</v>
      </c>
      <c r="K91" s="448">
        <v>46132</v>
      </c>
      <c r="L91" s="448">
        <v>46135</v>
      </c>
      <c r="M91" s="448">
        <v>46137</v>
      </c>
      <c r="N91" s="448" t="s">
        <v>34</v>
      </c>
      <c r="O91" s="448" t="s">
        <v>34</v>
      </c>
      <c r="P91" s="448" t="s">
        <v>34</v>
      </c>
      <c r="Q91" s="448">
        <v>46141</v>
      </c>
      <c r="R91" s="448" t="s">
        <v>34</v>
      </c>
      <c r="S91" s="448" t="s">
        <v>34</v>
      </c>
      <c r="T91" s="448">
        <v>46145</v>
      </c>
      <c r="U91" s="448">
        <v>46151</v>
      </c>
      <c r="V91" s="449">
        <v>46157</v>
      </c>
      <c r="W91" s="450"/>
      <c r="X91" s="450"/>
      <c r="Y91" s="451"/>
      <c r="Z91" s="452"/>
      <c r="AA91" s="453" t="s">
        <v>173</v>
      </c>
    </row>
    <row r="92" s="349" customFormat="1" ht="39" spans="1:27">
      <c r="A92" s="42">
        <f>SUM(A91+1)</f>
        <v>64</v>
      </c>
      <c r="B92" s="446" t="s">
        <v>24</v>
      </c>
      <c r="C92" s="424" t="s">
        <v>174</v>
      </c>
      <c r="D92" s="424" t="s">
        <v>175</v>
      </c>
      <c r="E92" s="447">
        <v>50000</v>
      </c>
      <c r="F92" s="447">
        <v>50000</v>
      </c>
      <c r="G92" s="121" t="s">
        <v>38</v>
      </c>
      <c r="H92" s="448">
        <v>46132</v>
      </c>
      <c r="I92" s="448" t="s">
        <v>34</v>
      </c>
      <c r="J92" s="448" t="s">
        <v>34</v>
      </c>
      <c r="K92" s="448">
        <v>46132</v>
      </c>
      <c r="L92" s="448">
        <v>46135</v>
      </c>
      <c r="M92" s="448">
        <v>46137</v>
      </c>
      <c r="N92" s="448" t="s">
        <v>34</v>
      </c>
      <c r="O92" s="448" t="s">
        <v>34</v>
      </c>
      <c r="P92" s="448" t="s">
        <v>34</v>
      </c>
      <c r="Q92" s="448">
        <v>46141</v>
      </c>
      <c r="R92" s="448" t="s">
        <v>34</v>
      </c>
      <c r="S92" s="448" t="s">
        <v>34</v>
      </c>
      <c r="T92" s="448">
        <v>46159</v>
      </c>
      <c r="U92" s="448">
        <v>46165</v>
      </c>
      <c r="V92" s="449">
        <v>46171</v>
      </c>
      <c r="W92" s="454"/>
      <c r="X92" s="454"/>
      <c r="Y92" s="454"/>
      <c r="Z92" s="455"/>
      <c r="AA92" s="456"/>
    </row>
    <row r="93" s="349" customFormat="1" ht="26" spans="1:27">
      <c r="A93" s="42">
        <f t="shared" ref="A93:A103" si="4">SUM(A92+1)</f>
        <v>65</v>
      </c>
      <c r="B93" s="446" t="s">
        <v>24</v>
      </c>
      <c r="C93" s="424" t="s">
        <v>176</v>
      </c>
      <c r="D93" s="424" t="s">
        <v>177</v>
      </c>
      <c r="E93" s="447">
        <v>53000</v>
      </c>
      <c r="F93" s="447">
        <v>53000</v>
      </c>
      <c r="G93" s="121" t="s">
        <v>38</v>
      </c>
      <c r="H93" s="448">
        <v>46132</v>
      </c>
      <c r="I93" s="448" t="s">
        <v>34</v>
      </c>
      <c r="J93" s="448" t="s">
        <v>34</v>
      </c>
      <c r="K93" s="448">
        <v>46132</v>
      </c>
      <c r="L93" s="448">
        <v>46135</v>
      </c>
      <c r="M93" s="448">
        <v>46137</v>
      </c>
      <c r="N93" s="448" t="s">
        <v>34</v>
      </c>
      <c r="O93" s="448" t="s">
        <v>34</v>
      </c>
      <c r="P93" s="448" t="s">
        <v>34</v>
      </c>
      <c r="Q93" s="448">
        <v>46141</v>
      </c>
      <c r="R93" s="448" t="s">
        <v>34</v>
      </c>
      <c r="S93" s="448" t="s">
        <v>34</v>
      </c>
      <c r="T93" s="448">
        <v>46173</v>
      </c>
      <c r="U93" s="448">
        <v>46179</v>
      </c>
      <c r="V93" s="449">
        <v>46185</v>
      </c>
      <c r="W93" s="454"/>
      <c r="X93" s="454"/>
      <c r="Y93" s="454"/>
      <c r="Z93" s="455"/>
      <c r="AA93" s="456"/>
    </row>
    <row r="94" s="349" customFormat="1" ht="39" spans="1:27">
      <c r="A94" s="42">
        <f t="shared" si="4"/>
        <v>66</v>
      </c>
      <c r="B94" s="446" t="s">
        <v>24</v>
      </c>
      <c r="C94" s="424" t="s">
        <v>178</v>
      </c>
      <c r="D94" s="424" t="s">
        <v>179</v>
      </c>
      <c r="E94" s="447">
        <v>58500</v>
      </c>
      <c r="F94" s="447">
        <v>19000</v>
      </c>
      <c r="G94" s="121" t="s">
        <v>38</v>
      </c>
      <c r="H94" s="448">
        <v>46132</v>
      </c>
      <c r="I94" s="448" t="s">
        <v>34</v>
      </c>
      <c r="J94" s="448" t="s">
        <v>34</v>
      </c>
      <c r="K94" s="448">
        <v>46154</v>
      </c>
      <c r="L94" s="448">
        <v>46157</v>
      </c>
      <c r="M94" s="448">
        <v>46161</v>
      </c>
      <c r="N94" s="448" t="s">
        <v>34</v>
      </c>
      <c r="O94" s="448" t="s">
        <v>34</v>
      </c>
      <c r="P94" s="448" t="s">
        <v>34</v>
      </c>
      <c r="Q94" s="448">
        <v>46164</v>
      </c>
      <c r="R94" s="448" t="s">
        <v>34</v>
      </c>
      <c r="S94" s="448" t="s">
        <v>34</v>
      </c>
      <c r="T94" s="448">
        <v>46181</v>
      </c>
      <c r="U94" s="448">
        <v>46183</v>
      </c>
      <c r="V94" s="449">
        <v>46185</v>
      </c>
      <c r="W94" s="454"/>
      <c r="X94" s="454"/>
      <c r="Y94" s="454"/>
      <c r="Z94" s="455"/>
      <c r="AA94" s="456"/>
    </row>
    <row r="95" s="349" customFormat="1" ht="26" spans="1:27">
      <c r="A95" s="42">
        <f t="shared" si="4"/>
        <v>67</v>
      </c>
      <c r="B95" s="446" t="s">
        <v>24</v>
      </c>
      <c r="C95" s="68" t="s">
        <v>180</v>
      </c>
      <c r="D95" s="424" t="s">
        <v>181</v>
      </c>
      <c r="E95" s="447">
        <v>86271</v>
      </c>
      <c r="F95" s="447">
        <v>86271</v>
      </c>
      <c r="G95" s="121" t="s">
        <v>38</v>
      </c>
      <c r="H95" s="448">
        <v>46251</v>
      </c>
      <c r="I95" s="448" t="s">
        <v>34</v>
      </c>
      <c r="J95" s="448" t="s">
        <v>34</v>
      </c>
      <c r="K95" s="448">
        <v>46255</v>
      </c>
      <c r="L95" s="448">
        <v>46259</v>
      </c>
      <c r="M95" s="448">
        <v>46266</v>
      </c>
      <c r="N95" s="448" t="s">
        <v>34</v>
      </c>
      <c r="O95" s="448" t="s">
        <v>34</v>
      </c>
      <c r="P95" s="448" t="s">
        <v>34</v>
      </c>
      <c r="Q95" s="448" t="s">
        <v>34</v>
      </c>
      <c r="R95" s="448" t="s">
        <v>34</v>
      </c>
      <c r="S95" s="448" t="s">
        <v>34</v>
      </c>
      <c r="T95" s="448">
        <v>46286</v>
      </c>
      <c r="U95" s="448">
        <v>46286</v>
      </c>
      <c r="V95" s="449">
        <v>46288</v>
      </c>
      <c r="W95" s="454"/>
      <c r="X95" s="454"/>
      <c r="Y95" s="454"/>
      <c r="Z95" s="455"/>
      <c r="AA95" s="456"/>
    </row>
    <row r="96" s="349" customFormat="1" ht="26" spans="1:27">
      <c r="A96" s="42">
        <f t="shared" si="4"/>
        <v>68</v>
      </c>
      <c r="B96" s="446" t="s">
        <v>24</v>
      </c>
      <c r="C96" s="68" t="s">
        <v>182</v>
      </c>
      <c r="D96" s="424" t="s">
        <v>181</v>
      </c>
      <c r="E96" s="447">
        <v>66180</v>
      </c>
      <c r="F96" s="447">
        <v>66180</v>
      </c>
      <c r="G96" s="121" t="s">
        <v>38</v>
      </c>
      <c r="H96" s="448">
        <v>46252</v>
      </c>
      <c r="I96" s="448" t="s">
        <v>34</v>
      </c>
      <c r="J96" s="448" t="s">
        <v>34</v>
      </c>
      <c r="K96" s="448">
        <v>46255</v>
      </c>
      <c r="L96" s="448">
        <v>46259</v>
      </c>
      <c r="M96" s="448">
        <v>46266</v>
      </c>
      <c r="N96" s="448" t="s">
        <v>34</v>
      </c>
      <c r="O96" s="448" t="s">
        <v>34</v>
      </c>
      <c r="P96" s="448" t="s">
        <v>34</v>
      </c>
      <c r="Q96" s="448">
        <v>46269</v>
      </c>
      <c r="R96" s="448" t="s">
        <v>34</v>
      </c>
      <c r="S96" s="448" t="s">
        <v>34</v>
      </c>
      <c r="T96" s="448">
        <v>46286</v>
      </c>
      <c r="U96" s="448">
        <v>46286</v>
      </c>
      <c r="V96" s="449">
        <v>46288</v>
      </c>
      <c r="W96" s="454"/>
      <c r="X96" s="454"/>
      <c r="Y96" s="454"/>
      <c r="Z96" s="455"/>
      <c r="AA96" s="456"/>
    </row>
    <row r="97" s="349" customFormat="1" ht="26" spans="1:34">
      <c r="A97" s="42">
        <f t="shared" si="4"/>
        <v>69</v>
      </c>
      <c r="B97" s="446" t="s">
        <v>24</v>
      </c>
      <c r="C97" s="68" t="s">
        <v>183</v>
      </c>
      <c r="D97" s="424" t="s">
        <v>184</v>
      </c>
      <c r="E97" s="447">
        <v>61078</v>
      </c>
      <c r="F97" s="447">
        <v>61078</v>
      </c>
      <c r="G97" s="121" t="s">
        <v>38</v>
      </c>
      <c r="H97" s="448">
        <v>46251</v>
      </c>
      <c r="I97" s="448" t="s">
        <v>34</v>
      </c>
      <c r="J97" s="448" t="s">
        <v>34</v>
      </c>
      <c r="K97" s="448">
        <v>46255</v>
      </c>
      <c r="L97" s="448">
        <v>46259</v>
      </c>
      <c r="M97" s="448">
        <v>46266</v>
      </c>
      <c r="N97" s="448" t="s">
        <v>34</v>
      </c>
      <c r="O97" s="448" t="s">
        <v>34</v>
      </c>
      <c r="P97" s="448" t="s">
        <v>34</v>
      </c>
      <c r="Q97" s="448">
        <v>45792</v>
      </c>
      <c r="R97" s="448" t="s">
        <v>34</v>
      </c>
      <c r="S97" s="448" t="s">
        <v>34</v>
      </c>
      <c r="T97" s="448">
        <v>46288</v>
      </c>
      <c r="U97" s="448">
        <v>46288</v>
      </c>
      <c r="V97" s="449">
        <v>46290</v>
      </c>
      <c r="W97" s="454"/>
      <c r="X97" s="454"/>
      <c r="Y97" s="454"/>
      <c r="Z97" s="455"/>
      <c r="AA97" s="456"/>
    </row>
    <row r="98" s="349" customFormat="1" ht="26" spans="1:34">
      <c r="A98" s="42">
        <f t="shared" si="4"/>
        <v>70</v>
      </c>
      <c r="B98" s="446" t="s">
        <v>24</v>
      </c>
      <c r="C98" s="68" t="s">
        <v>185</v>
      </c>
      <c r="D98" s="424" t="s">
        <v>186</v>
      </c>
      <c r="E98" s="447">
        <v>72930</v>
      </c>
      <c r="F98" s="447">
        <v>72930</v>
      </c>
      <c r="G98" s="121" t="s">
        <v>38</v>
      </c>
      <c r="H98" s="448">
        <v>46251</v>
      </c>
      <c r="I98" s="448" t="s">
        <v>34</v>
      </c>
      <c r="J98" s="448" t="s">
        <v>34</v>
      </c>
      <c r="K98" s="448">
        <v>46255</v>
      </c>
      <c r="L98" s="448">
        <v>46259</v>
      </c>
      <c r="M98" s="448">
        <v>46266</v>
      </c>
      <c r="N98" s="448" t="s">
        <v>34</v>
      </c>
      <c r="O98" s="448" t="s">
        <v>34</v>
      </c>
      <c r="P98" s="448" t="s">
        <v>34</v>
      </c>
      <c r="Q98" s="448">
        <v>45904</v>
      </c>
      <c r="R98" s="448" t="s">
        <v>34</v>
      </c>
      <c r="S98" s="448" t="s">
        <v>34</v>
      </c>
      <c r="T98" s="448">
        <v>46293</v>
      </c>
      <c r="U98" s="448">
        <v>46293</v>
      </c>
      <c r="V98" s="449">
        <v>46294</v>
      </c>
      <c r="W98" s="454"/>
      <c r="X98" s="454"/>
      <c r="Y98" s="454"/>
      <c r="Z98" s="455"/>
      <c r="AA98" s="456"/>
    </row>
    <row r="99" s="349" customFormat="1" ht="26" spans="1:34">
      <c r="A99" s="42">
        <f t="shared" si="4"/>
        <v>71</v>
      </c>
      <c r="B99" s="446" t="s">
        <v>24</v>
      </c>
      <c r="C99" s="68" t="s">
        <v>187</v>
      </c>
      <c r="D99" s="424" t="s">
        <v>188</v>
      </c>
      <c r="E99" s="457">
        <v>80000</v>
      </c>
      <c r="F99" s="457">
        <v>80000</v>
      </c>
      <c r="G99" s="121" t="s">
        <v>38</v>
      </c>
      <c r="H99" s="448">
        <v>46251</v>
      </c>
      <c r="I99" s="448" t="s">
        <v>34</v>
      </c>
      <c r="J99" s="448" t="s">
        <v>34</v>
      </c>
      <c r="K99" s="448">
        <v>46255</v>
      </c>
      <c r="L99" s="448">
        <v>46259</v>
      </c>
      <c r="M99" s="448">
        <v>46266</v>
      </c>
      <c r="N99" s="448" t="s">
        <v>34</v>
      </c>
      <c r="O99" s="448" t="s">
        <v>34</v>
      </c>
      <c r="P99" s="448" t="s">
        <v>34</v>
      </c>
      <c r="Q99" s="448">
        <v>45804</v>
      </c>
      <c r="R99" s="448" t="s">
        <v>34</v>
      </c>
      <c r="S99" s="448" t="s">
        <v>34</v>
      </c>
      <c r="T99" s="448">
        <v>46294</v>
      </c>
      <c r="U99" s="448">
        <v>46294</v>
      </c>
      <c r="V99" s="449">
        <v>46295</v>
      </c>
      <c r="W99" s="454"/>
      <c r="X99" s="454"/>
      <c r="Y99" s="454"/>
      <c r="Z99" s="455"/>
      <c r="AA99" s="456"/>
      <c r="AH99"/>
    </row>
    <row r="100" s="349" customFormat="1" spans="1:34">
      <c r="A100" s="42">
        <f t="shared" si="4"/>
        <v>72</v>
      </c>
      <c r="B100" s="446" t="s">
        <v>24</v>
      </c>
      <c r="C100" s="68" t="s">
        <v>189</v>
      </c>
      <c r="D100" s="424" t="s">
        <v>190</v>
      </c>
      <c r="E100" s="457">
        <v>30000</v>
      </c>
      <c r="F100" s="457">
        <v>30000</v>
      </c>
      <c r="G100" s="387" t="s">
        <v>38</v>
      </c>
      <c r="H100" s="458">
        <v>46213</v>
      </c>
      <c r="I100" s="458" t="s">
        <v>34</v>
      </c>
      <c r="J100" s="458" t="s">
        <v>34</v>
      </c>
      <c r="K100" s="459">
        <v>46217</v>
      </c>
      <c r="L100" s="458">
        <v>46220</v>
      </c>
      <c r="M100" s="458">
        <v>46226</v>
      </c>
      <c r="N100" s="458" t="s">
        <v>34</v>
      </c>
      <c r="O100" s="458" t="s">
        <v>34</v>
      </c>
      <c r="P100" s="458" t="s">
        <v>34</v>
      </c>
      <c r="Q100" s="458">
        <v>46230</v>
      </c>
      <c r="R100" s="458" t="s">
        <v>34</v>
      </c>
      <c r="S100" s="458" t="s">
        <v>34</v>
      </c>
      <c r="T100" s="458">
        <v>46244</v>
      </c>
      <c r="U100" s="458">
        <v>46244</v>
      </c>
      <c r="V100" s="460">
        <v>46248</v>
      </c>
      <c r="W100" s="454"/>
      <c r="X100" s="454"/>
      <c r="Y100" s="454"/>
      <c r="Z100" s="455"/>
      <c r="AA100" s="456"/>
      <c r="AH100"/>
    </row>
    <row r="101" s="349" customFormat="1" spans="1:34">
      <c r="A101" s="42">
        <f t="shared" si="4"/>
        <v>73</v>
      </c>
      <c r="B101" s="446" t="s">
        <v>24</v>
      </c>
      <c r="C101" s="68" t="s">
        <v>189</v>
      </c>
      <c r="D101" s="424" t="s">
        <v>191</v>
      </c>
      <c r="E101" s="457">
        <v>200000</v>
      </c>
      <c r="F101" s="457">
        <v>200000</v>
      </c>
      <c r="G101" s="387" t="s">
        <v>38</v>
      </c>
      <c r="H101" s="458">
        <v>46399</v>
      </c>
      <c r="I101" s="458" t="s">
        <v>34</v>
      </c>
      <c r="J101" s="458" t="s">
        <v>34</v>
      </c>
      <c r="K101" s="458">
        <v>46420</v>
      </c>
      <c r="L101" s="458">
        <v>46427</v>
      </c>
      <c r="M101" s="458">
        <v>46429</v>
      </c>
      <c r="N101" s="458" t="s">
        <v>34</v>
      </c>
      <c r="O101" s="458" t="s">
        <v>34</v>
      </c>
      <c r="P101" s="458" t="s">
        <v>34</v>
      </c>
      <c r="Q101" s="458">
        <v>46445</v>
      </c>
      <c r="R101" s="458" t="s">
        <v>34</v>
      </c>
      <c r="S101" s="458" t="s">
        <v>34</v>
      </c>
      <c r="T101" s="458">
        <v>46451</v>
      </c>
      <c r="U101" s="458">
        <v>46475</v>
      </c>
      <c r="V101" s="460">
        <v>46487</v>
      </c>
      <c r="W101" s="454"/>
      <c r="X101" s="454"/>
      <c r="Y101" s="454"/>
      <c r="Z101" s="455"/>
      <c r="AA101" s="456"/>
      <c r="AH101"/>
    </row>
    <row r="102" s="349" customFormat="1" spans="1:34">
      <c r="A102" s="42">
        <f t="shared" si="4"/>
        <v>74</v>
      </c>
      <c r="B102" s="446" t="s">
        <v>24</v>
      </c>
      <c r="C102" s="68" t="s">
        <v>189</v>
      </c>
      <c r="D102" s="424" t="s">
        <v>192</v>
      </c>
      <c r="E102" s="457">
        <v>100000</v>
      </c>
      <c r="F102" s="457">
        <v>100000</v>
      </c>
      <c r="G102" s="387" t="s">
        <v>38</v>
      </c>
      <c r="H102" s="458">
        <v>46399</v>
      </c>
      <c r="I102" s="458" t="s">
        <v>34</v>
      </c>
      <c r="J102" s="458" t="s">
        <v>34</v>
      </c>
      <c r="K102" s="458">
        <v>46420</v>
      </c>
      <c r="L102" s="458">
        <v>46427</v>
      </c>
      <c r="M102" s="458">
        <v>46429</v>
      </c>
      <c r="N102" s="458" t="s">
        <v>34</v>
      </c>
      <c r="O102" s="458" t="s">
        <v>34</v>
      </c>
      <c r="P102" s="458" t="s">
        <v>34</v>
      </c>
      <c r="Q102" s="458">
        <v>46445</v>
      </c>
      <c r="R102" s="458" t="s">
        <v>34</v>
      </c>
      <c r="S102" s="458" t="s">
        <v>34</v>
      </c>
      <c r="T102" s="458">
        <v>46451</v>
      </c>
      <c r="U102" s="458">
        <v>46475</v>
      </c>
      <c r="V102" s="460">
        <v>46487</v>
      </c>
      <c r="W102" s="454"/>
      <c r="X102" s="454"/>
      <c r="Y102" s="454"/>
      <c r="Z102" s="455"/>
      <c r="AA102" s="456"/>
      <c r="AH102"/>
    </row>
    <row r="103" s="349" customFormat="1" ht="26" spans="1:34">
      <c r="A103" s="42">
        <f t="shared" si="4"/>
        <v>75</v>
      </c>
      <c r="B103" s="446" t="s">
        <v>24</v>
      </c>
      <c r="C103" s="424" t="s">
        <v>193</v>
      </c>
      <c r="D103" s="424" t="s">
        <v>194</v>
      </c>
      <c r="E103" s="447">
        <v>160000</v>
      </c>
      <c r="F103" s="447">
        <f>E103</f>
        <v>160000</v>
      </c>
      <c r="G103" s="121" t="s">
        <v>38</v>
      </c>
      <c r="H103" s="448">
        <v>46357</v>
      </c>
      <c r="I103" s="448" t="s">
        <v>34</v>
      </c>
      <c r="J103" s="448" t="s">
        <v>34</v>
      </c>
      <c r="K103" s="448" t="s">
        <v>34</v>
      </c>
      <c r="L103" s="448" t="s">
        <v>34</v>
      </c>
      <c r="M103" s="448" t="s">
        <v>34</v>
      </c>
      <c r="N103" s="448" t="s">
        <v>34</v>
      </c>
      <c r="O103" s="448" t="s">
        <v>34</v>
      </c>
      <c r="P103" s="448" t="s">
        <v>34</v>
      </c>
      <c r="Q103" s="448" t="s">
        <v>34</v>
      </c>
      <c r="R103" s="448" t="s">
        <v>34</v>
      </c>
      <c r="S103" s="448" t="s">
        <v>34</v>
      </c>
      <c r="T103" s="461">
        <v>46386</v>
      </c>
      <c r="U103" s="461">
        <v>46417</v>
      </c>
      <c r="V103" s="462" t="s">
        <v>195</v>
      </c>
      <c r="W103" s="454"/>
      <c r="X103" s="454"/>
      <c r="Y103" s="454"/>
      <c r="Z103" s="455"/>
      <c r="AA103" s="456"/>
    </row>
    <row r="104" spans="1:34">
      <c r="A104" s="223"/>
      <c r="B104" s="446"/>
      <c r="C104" s="68"/>
      <c r="D104" s="68"/>
      <c r="E104" s="463"/>
      <c r="F104" s="464"/>
      <c r="G104" s="465"/>
      <c r="H104" s="466"/>
      <c r="I104" s="466"/>
      <c r="J104" s="466"/>
      <c r="K104" s="466"/>
      <c r="L104" s="466"/>
      <c r="M104" s="466"/>
      <c r="N104" s="466"/>
      <c r="O104" s="466"/>
      <c r="P104" s="466"/>
      <c r="Q104" s="466"/>
      <c r="R104" s="466"/>
      <c r="S104" s="466"/>
      <c r="T104" s="466"/>
      <c r="U104" s="466"/>
      <c r="V104" s="449"/>
      <c r="W104" s="467"/>
      <c r="X104" s="468"/>
      <c r="Y104" s="469"/>
      <c r="Z104" s="470"/>
      <c r="AA104" s="470"/>
    </row>
    <row r="105" spans="1:34">
      <c r="A105" s="223"/>
      <c r="B105" s="471" t="s">
        <v>196</v>
      </c>
      <c r="C105" s="472"/>
      <c r="D105" s="68"/>
      <c r="E105" s="463"/>
      <c r="F105" s="464"/>
      <c r="G105" s="465"/>
      <c r="H105" s="466"/>
      <c r="I105" s="466"/>
      <c r="J105" s="466"/>
      <c r="K105" s="466"/>
      <c r="L105" s="466"/>
      <c r="M105" s="466"/>
      <c r="N105" s="466"/>
      <c r="O105" s="466"/>
      <c r="P105" s="466"/>
      <c r="Q105" s="466"/>
      <c r="R105" s="466"/>
      <c r="S105" s="466"/>
      <c r="T105" s="466"/>
      <c r="U105" s="466"/>
      <c r="V105" s="449"/>
      <c r="W105" s="467"/>
      <c r="X105" s="468"/>
      <c r="Y105" s="469"/>
      <c r="Z105" s="470"/>
      <c r="AA105" s="473"/>
    </row>
    <row r="106" s="350" customFormat="1" ht="39" spans="1:34">
      <c r="A106" s="474">
        <v>76</v>
      </c>
      <c r="B106" s="121" t="s">
        <v>107</v>
      </c>
      <c r="C106" s="68" t="s">
        <v>197</v>
      </c>
      <c r="D106" s="68" t="s">
        <v>198</v>
      </c>
      <c r="E106" s="463">
        <v>3000000</v>
      </c>
      <c r="F106" s="463">
        <v>3000000</v>
      </c>
      <c r="G106" s="369" t="s">
        <v>59</v>
      </c>
      <c r="H106" s="448" t="s">
        <v>199</v>
      </c>
      <c r="I106" s="448">
        <v>45779</v>
      </c>
      <c r="J106" s="448">
        <v>45783</v>
      </c>
      <c r="K106" s="475">
        <v>45785</v>
      </c>
      <c r="L106" s="475">
        <v>45793</v>
      </c>
      <c r="M106" s="475">
        <v>45800</v>
      </c>
      <c r="N106" s="475">
        <v>45807</v>
      </c>
      <c r="O106" s="475">
        <v>45810</v>
      </c>
      <c r="P106" s="475">
        <v>45812</v>
      </c>
      <c r="Q106" s="475">
        <v>45814</v>
      </c>
      <c r="R106" s="475">
        <v>45828</v>
      </c>
      <c r="S106" s="475">
        <v>45831</v>
      </c>
      <c r="T106" s="475">
        <v>45832</v>
      </c>
      <c r="U106" s="475">
        <v>45838</v>
      </c>
      <c r="V106" s="476">
        <v>45838</v>
      </c>
      <c r="W106" s="477"/>
      <c r="X106" s="477"/>
      <c r="Y106" s="477"/>
      <c r="Z106" s="478"/>
      <c r="AA106" s="479"/>
    </row>
    <row r="107" s="350" customFormat="1" ht="13" spans="1:34">
      <c r="A107" s="474">
        <f>SUM(A106+1)</f>
        <v>77</v>
      </c>
      <c r="B107" s="121" t="s">
        <v>107</v>
      </c>
      <c r="C107" s="121" t="s">
        <v>200</v>
      </c>
      <c r="D107" s="121" t="s">
        <v>201</v>
      </c>
      <c r="E107" s="457">
        <v>1400000</v>
      </c>
      <c r="F107" s="457">
        <v>1400000</v>
      </c>
      <c r="G107" s="121" t="s">
        <v>59</v>
      </c>
      <c r="H107" s="390">
        <v>46182</v>
      </c>
      <c r="I107" s="390">
        <v>46190</v>
      </c>
      <c r="J107" s="390">
        <v>46213</v>
      </c>
      <c r="K107" s="390">
        <v>46217</v>
      </c>
      <c r="L107" s="390">
        <v>46220</v>
      </c>
      <c r="M107" s="390">
        <v>46234</v>
      </c>
      <c r="N107" s="390">
        <v>46241</v>
      </c>
      <c r="O107" s="390">
        <v>46246</v>
      </c>
      <c r="P107" s="390">
        <v>46252</v>
      </c>
      <c r="Q107" s="390">
        <v>46259</v>
      </c>
      <c r="R107" s="390">
        <v>46273</v>
      </c>
      <c r="S107" s="390">
        <v>46276</v>
      </c>
      <c r="T107" s="390">
        <v>46281</v>
      </c>
      <c r="U107" s="390">
        <v>46336</v>
      </c>
      <c r="V107" s="401">
        <v>46343</v>
      </c>
      <c r="W107" s="477"/>
      <c r="X107" s="477"/>
      <c r="Y107" s="480"/>
      <c r="Z107" s="481"/>
      <c r="AA107" s="482"/>
    </row>
    <row r="108" s="351" customFormat="1" ht="52" spans="1:34">
      <c r="A108" s="483">
        <f>SUM(A107+1)</f>
        <v>78</v>
      </c>
      <c r="B108" s="121" t="s">
        <v>24</v>
      </c>
      <c r="C108" s="68" t="s">
        <v>202</v>
      </c>
      <c r="D108" s="68" t="s">
        <v>203</v>
      </c>
      <c r="E108" s="463">
        <v>20000</v>
      </c>
      <c r="F108" s="463">
        <v>20000</v>
      </c>
      <c r="G108" s="121" t="s">
        <v>38</v>
      </c>
      <c r="H108" s="448" t="s">
        <v>204</v>
      </c>
      <c r="I108" s="448" t="s">
        <v>34</v>
      </c>
      <c r="J108" s="448" t="s">
        <v>34</v>
      </c>
      <c r="K108" s="475" t="s">
        <v>34</v>
      </c>
      <c r="L108" s="475" t="s">
        <v>34</v>
      </c>
      <c r="M108" s="475" t="s">
        <v>34</v>
      </c>
      <c r="N108" s="475" t="s">
        <v>34</v>
      </c>
      <c r="O108" s="475" t="s">
        <v>34</v>
      </c>
      <c r="P108" s="475" t="s">
        <v>34</v>
      </c>
      <c r="Q108" s="475" t="s">
        <v>34</v>
      </c>
      <c r="R108" s="475" t="s">
        <v>34</v>
      </c>
      <c r="S108" s="475" t="s">
        <v>34</v>
      </c>
      <c r="T108" s="476" t="s">
        <v>34</v>
      </c>
      <c r="U108" s="475">
        <v>46356</v>
      </c>
      <c r="V108" s="476">
        <v>46360</v>
      </c>
      <c r="W108" s="484"/>
      <c r="X108" s="484"/>
      <c r="Y108" s="484"/>
      <c r="Z108" s="485"/>
      <c r="AA108" s="486"/>
    </row>
    <row r="109" s="351" customFormat="1" ht="52" spans="1:34">
      <c r="A109" s="483">
        <f t="shared" ref="A109:A127" si="5">SUM(A108+1)</f>
        <v>79</v>
      </c>
      <c r="B109" s="121" t="s">
        <v>24</v>
      </c>
      <c r="C109" s="68" t="s">
        <v>202</v>
      </c>
      <c r="D109" s="68" t="s">
        <v>205</v>
      </c>
      <c r="E109" s="463">
        <v>100000</v>
      </c>
      <c r="F109" s="463">
        <v>80000</v>
      </c>
      <c r="G109" s="121" t="s">
        <v>38</v>
      </c>
      <c r="H109" s="448" t="s">
        <v>204</v>
      </c>
      <c r="I109" s="448" t="s">
        <v>34</v>
      </c>
      <c r="J109" s="448" t="s">
        <v>34</v>
      </c>
      <c r="K109" s="475" t="s">
        <v>34</v>
      </c>
      <c r="L109" s="475" t="s">
        <v>34</v>
      </c>
      <c r="M109" s="475" t="s">
        <v>34</v>
      </c>
      <c r="N109" s="475" t="s">
        <v>34</v>
      </c>
      <c r="O109" s="475" t="s">
        <v>34</v>
      </c>
      <c r="P109" s="475" t="s">
        <v>34</v>
      </c>
      <c r="Q109" s="475" t="s">
        <v>34</v>
      </c>
      <c r="R109" s="475" t="s">
        <v>34</v>
      </c>
      <c r="S109" s="475" t="s">
        <v>34</v>
      </c>
      <c r="T109" s="476" t="s">
        <v>34</v>
      </c>
      <c r="U109" s="475">
        <v>46356</v>
      </c>
      <c r="V109" s="476">
        <v>46360</v>
      </c>
      <c r="W109" s="484"/>
      <c r="X109" s="484"/>
      <c r="Y109" s="484"/>
      <c r="Z109" s="485"/>
      <c r="AA109" s="486"/>
    </row>
    <row r="110" s="351" customFormat="1" ht="52" spans="1:34">
      <c r="A110" s="483">
        <f t="shared" si="5"/>
        <v>80</v>
      </c>
      <c r="B110" s="121" t="s">
        <v>24</v>
      </c>
      <c r="C110" s="68" t="s">
        <v>202</v>
      </c>
      <c r="D110" s="68" t="s">
        <v>206</v>
      </c>
      <c r="E110" s="463">
        <v>100000</v>
      </c>
      <c r="F110" s="463">
        <v>80000</v>
      </c>
      <c r="G110" s="121" t="s">
        <v>38</v>
      </c>
      <c r="H110" s="448" t="s">
        <v>204</v>
      </c>
      <c r="I110" s="448" t="s">
        <v>34</v>
      </c>
      <c r="J110" s="448" t="s">
        <v>34</v>
      </c>
      <c r="K110" s="475" t="s">
        <v>34</v>
      </c>
      <c r="L110" s="475" t="s">
        <v>34</v>
      </c>
      <c r="M110" s="475" t="s">
        <v>34</v>
      </c>
      <c r="N110" s="475" t="s">
        <v>34</v>
      </c>
      <c r="O110" s="475" t="s">
        <v>34</v>
      </c>
      <c r="P110" s="475" t="s">
        <v>34</v>
      </c>
      <c r="Q110" s="475" t="s">
        <v>34</v>
      </c>
      <c r="R110" s="475" t="s">
        <v>34</v>
      </c>
      <c r="S110" s="475" t="s">
        <v>34</v>
      </c>
      <c r="T110" s="476" t="s">
        <v>34</v>
      </c>
      <c r="U110" s="475">
        <v>46356</v>
      </c>
      <c r="V110" s="476">
        <v>46360</v>
      </c>
      <c r="W110" s="484"/>
      <c r="X110" s="484"/>
      <c r="Y110" s="484"/>
      <c r="Z110" s="485"/>
      <c r="AA110" s="486"/>
    </row>
    <row r="111" s="351" customFormat="1" ht="52" spans="1:34">
      <c r="A111" s="483">
        <f t="shared" si="5"/>
        <v>81</v>
      </c>
      <c r="B111" s="121" t="s">
        <v>24</v>
      </c>
      <c r="C111" s="68" t="s">
        <v>202</v>
      </c>
      <c r="D111" s="68" t="s">
        <v>207</v>
      </c>
      <c r="E111" s="463">
        <v>80000</v>
      </c>
      <c r="F111" s="463">
        <v>70000</v>
      </c>
      <c r="G111" s="121" t="s">
        <v>38</v>
      </c>
      <c r="H111" s="448" t="s">
        <v>204</v>
      </c>
      <c r="I111" s="448" t="s">
        <v>34</v>
      </c>
      <c r="J111" s="448" t="s">
        <v>34</v>
      </c>
      <c r="K111" s="475" t="s">
        <v>34</v>
      </c>
      <c r="L111" s="475" t="s">
        <v>34</v>
      </c>
      <c r="M111" s="475" t="s">
        <v>34</v>
      </c>
      <c r="N111" s="475" t="s">
        <v>34</v>
      </c>
      <c r="O111" s="475" t="s">
        <v>34</v>
      </c>
      <c r="P111" s="475" t="s">
        <v>34</v>
      </c>
      <c r="Q111" s="475" t="s">
        <v>34</v>
      </c>
      <c r="R111" s="475" t="s">
        <v>34</v>
      </c>
      <c r="S111" s="475" t="s">
        <v>34</v>
      </c>
      <c r="T111" s="476" t="s">
        <v>34</v>
      </c>
      <c r="U111" s="475">
        <v>46477</v>
      </c>
      <c r="V111" s="476">
        <v>46477</v>
      </c>
      <c r="W111" s="484"/>
      <c r="X111" s="484"/>
      <c r="Y111" s="484"/>
      <c r="Z111" s="485"/>
      <c r="AA111" s="486"/>
    </row>
    <row r="112" s="351" customFormat="1" ht="52" spans="1:34">
      <c r="A112" s="483">
        <f t="shared" si="5"/>
        <v>82</v>
      </c>
      <c r="B112" s="121" t="s">
        <v>24</v>
      </c>
      <c r="C112" s="68" t="s">
        <v>208</v>
      </c>
      <c r="D112" s="68" t="s">
        <v>209</v>
      </c>
      <c r="E112" s="463">
        <v>40000</v>
      </c>
      <c r="F112" s="463">
        <v>30000</v>
      </c>
      <c r="G112" s="121" t="s">
        <v>38</v>
      </c>
      <c r="H112" s="448">
        <v>46235</v>
      </c>
      <c r="I112" s="448" t="s">
        <v>34</v>
      </c>
      <c r="J112" s="448" t="s">
        <v>34</v>
      </c>
      <c r="K112" s="475" t="s">
        <v>34</v>
      </c>
      <c r="L112" s="475" t="s">
        <v>34</v>
      </c>
      <c r="M112" s="475" t="s">
        <v>34</v>
      </c>
      <c r="N112" s="475" t="s">
        <v>34</v>
      </c>
      <c r="O112" s="475" t="s">
        <v>34</v>
      </c>
      <c r="P112" s="475" t="s">
        <v>34</v>
      </c>
      <c r="Q112" s="475" t="s">
        <v>34</v>
      </c>
      <c r="R112" s="475" t="s">
        <v>34</v>
      </c>
      <c r="S112" s="475" t="s">
        <v>34</v>
      </c>
      <c r="T112" s="487">
        <v>46273</v>
      </c>
      <c r="U112" s="487">
        <v>46333</v>
      </c>
      <c r="V112" s="476">
        <v>46367</v>
      </c>
      <c r="W112" s="484"/>
      <c r="X112" s="484"/>
      <c r="Y112" s="484"/>
      <c r="Z112" s="485"/>
      <c r="AA112" s="486"/>
    </row>
    <row r="113" s="351" customFormat="1" ht="52" spans="1:27">
      <c r="A113" s="483">
        <f t="shared" si="5"/>
        <v>83</v>
      </c>
      <c r="B113" s="121" t="s">
        <v>24</v>
      </c>
      <c r="C113" s="68" t="s">
        <v>208</v>
      </c>
      <c r="D113" s="488" t="s">
        <v>210</v>
      </c>
      <c r="E113" s="463">
        <v>30000</v>
      </c>
      <c r="F113" s="463">
        <v>37741</v>
      </c>
      <c r="G113" s="121" t="s">
        <v>38</v>
      </c>
      <c r="H113" s="448">
        <v>46235</v>
      </c>
      <c r="I113" s="448" t="s">
        <v>34</v>
      </c>
      <c r="J113" s="448" t="s">
        <v>34</v>
      </c>
      <c r="K113" s="448">
        <v>46242</v>
      </c>
      <c r="L113" s="487">
        <v>46263</v>
      </c>
      <c r="M113" s="487">
        <v>46276</v>
      </c>
      <c r="N113" s="475" t="s">
        <v>34</v>
      </c>
      <c r="O113" s="475" t="s">
        <v>34</v>
      </c>
      <c r="P113" s="475" t="s">
        <v>34</v>
      </c>
      <c r="Q113" s="487">
        <v>46313</v>
      </c>
      <c r="R113" s="475" t="s">
        <v>34</v>
      </c>
      <c r="S113" s="475" t="s">
        <v>34</v>
      </c>
      <c r="T113" s="487">
        <v>46307</v>
      </c>
      <c r="U113" s="487">
        <v>46333</v>
      </c>
      <c r="V113" s="489">
        <v>46367</v>
      </c>
      <c r="W113" s="484"/>
      <c r="X113" s="484"/>
      <c r="Y113" s="484"/>
      <c r="Z113" s="485"/>
      <c r="AA113" s="486"/>
    </row>
    <row r="114" s="351" customFormat="1" ht="52" spans="1:27">
      <c r="A114" s="483">
        <f t="shared" si="5"/>
        <v>84</v>
      </c>
      <c r="B114" s="121" t="s">
        <v>24</v>
      </c>
      <c r="C114" s="68" t="s">
        <v>208</v>
      </c>
      <c r="D114" s="68" t="s">
        <v>211</v>
      </c>
      <c r="E114" s="463">
        <v>20000</v>
      </c>
      <c r="F114" s="463">
        <v>20000</v>
      </c>
      <c r="G114" s="121" t="s">
        <v>38</v>
      </c>
      <c r="H114" s="448">
        <v>46235</v>
      </c>
      <c r="I114" s="448" t="s">
        <v>34</v>
      </c>
      <c r="J114" s="448" t="s">
        <v>34</v>
      </c>
      <c r="K114" s="448">
        <v>46242</v>
      </c>
      <c r="L114" s="487">
        <v>46263</v>
      </c>
      <c r="M114" s="487">
        <v>46276</v>
      </c>
      <c r="N114" s="475" t="s">
        <v>34</v>
      </c>
      <c r="O114" s="475" t="s">
        <v>34</v>
      </c>
      <c r="P114" s="475" t="s">
        <v>34</v>
      </c>
      <c r="Q114" s="487">
        <v>46313</v>
      </c>
      <c r="R114" s="475" t="s">
        <v>34</v>
      </c>
      <c r="S114" s="475" t="s">
        <v>34</v>
      </c>
      <c r="T114" s="487">
        <v>46307</v>
      </c>
      <c r="U114" s="487">
        <v>46333</v>
      </c>
      <c r="V114" s="489">
        <v>46367</v>
      </c>
      <c r="W114" s="484"/>
      <c r="X114" s="484"/>
      <c r="Y114" s="484"/>
      <c r="Z114" s="485"/>
      <c r="AA114" s="486"/>
    </row>
    <row r="115" s="351" customFormat="1" ht="52" spans="1:27">
      <c r="A115" s="483">
        <f t="shared" si="5"/>
        <v>85</v>
      </c>
      <c r="B115" s="121" t="s">
        <v>24</v>
      </c>
      <c r="C115" s="68" t="s">
        <v>208</v>
      </c>
      <c r="D115" s="68" t="s">
        <v>212</v>
      </c>
      <c r="E115" s="463">
        <v>40000</v>
      </c>
      <c r="F115" s="463">
        <v>30000</v>
      </c>
      <c r="G115" s="121" t="s">
        <v>38</v>
      </c>
      <c r="H115" s="448" t="s">
        <v>204</v>
      </c>
      <c r="I115" s="448" t="s">
        <v>34</v>
      </c>
      <c r="J115" s="448" t="s">
        <v>34</v>
      </c>
      <c r="K115" s="475" t="s">
        <v>34</v>
      </c>
      <c r="L115" s="475" t="s">
        <v>34</v>
      </c>
      <c r="M115" s="475" t="s">
        <v>34</v>
      </c>
      <c r="N115" s="475" t="s">
        <v>34</v>
      </c>
      <c r="O115" s="475" t="s">
        <v>34</v>
      </c>
      <c r="P115" s="475" t="s">
        <v>34</v>
      </c>
      <c r="Q115" s="475" t="s">
        <v>34</v>
      </c>
      <c r="R115" s="475" t="s">
        <v>34</v>
      </c>
      <c r="S115" s="475" t="s">
        <v>34</v>
      </c>
      <c r="T115" s="487">
        <v>46266</v>
      </c>
      <c r="U115" s="487">
        <v>46507</v>
      </c>
      <c r="V115" s="489">
        <v>46514</v>
      </c>
      <c r="W115" s="484"/>
      <c r="X115" s="484"/>
      <c r="Y115" s="484"/>
      <c r="Z115" s="485"/>
      <c r="AA115" s="486"/>
    </row>
    <row r="116" s="351" customFormat="1" ht="52" spans="1:27">
      <c r="A116" s="483">
        <f t="shared" si="5"/>
        <v>86</v>
      </c>
      <c r="B116" s="121" t="s">
        <v>24</v>
      </c>
      <c r="C116" s="68" t="s">
        <v>208</v>
      </c>
      <c r="D116" s="68" t="s">
        <v>213</v>
      </c>
      <c r="E116" s="463">
        <v>20000</v>
      </c>
      <c r="F116" s="463">
        <v>20000</v>
      </c>
      <c r="G116" s="121" t="s">
        <v>38</v>
      </c>
      <c r="H116" s="487" t="s">
        <v>204</v>
      </c>
      <c r="I116" s="448" t="s">
        <v>34</v>
      </c>
      <c r="J116" s="448" t="s">
        <v>34</v>
      </c>
      <c r="K116" s="487" t="s">
        <v>34</v>
      </c>
      <c r="L116" s="475" t="s">
        <v>34</v>
      </c>
      <c r="M116" s="487" t="s">
        <v>34</v>
      </c>
      <c r="N116" s="475" t="s">
        <v>34</v>
      </c>
      <c r="O116" s="475" t="s">
        <v>34</v>
      </c>
      <c r="P116" s="475" t="s">
        <v>34</v>
      </c>
      <c r="Q116" s="487" t="s">
        <v>34</v>
      </c>
      <c r="R116" s="475" t="s">
        <v>34</v>
      </c>
      <c r="S116" s="475" t="s">
        <v>34</v>
      </c>
      <c r="T116" s="487">
        <v>46266</v>
      </c>
      <c r="U116" s="487">
        <v>46507</v>
      </c>
      <c r="V116" s="489">
        <v>46514</v>
      </c>
      <c r="W116" s="484"/>
      <c r="X116" s="484"/>
      <c r="Y116" s="484"/>
      <c r="Z116" s="485"/>
      <c r="AA116" s="486"/>
    </row>
    <row r="117" s="351" customFormat="1" ht="52" spans="1:27">
      <c r="A117" s="483">
        <f t="shared" si="5"/>
        <v>87</v>
      </c>
      <c r="B117" s="121" t="s">
        <v>24</v>
      </c>
      <c r="C117" s="68" t="s">
        <v>208</v>
      </c>
      <c r="D117" s="68" t="s">
        <v>214</v>
      </c>
      <c r="E117" s="463">
        <v>100000</v>
      </c>
      <c r="F117" s="463">
        <v>50000</v>
      </c>
      <c r="G117" s="121" t="s">
        <v>38</v>
      </c>
      <c r="H117" s="487" t="s">
        <v>215</v>
      </c>
      <c r="I117" s="448" t="s">
        <v>34</v>
      </c>
      <c r="J117" s="448" t="s">
        <v>34</v>
      </c>
      <c r="K117" s="487" t="s">
        <v>34</v>
      </c>
      <c r="L117" s="487" t="s">
        <v>34</v>
      </c>
      <c r="M117" s="487" t="s">
        <v>34</v>
      </c>
      <c r="N117" s="475" t="s">
        <v>34</v>
      </c>
      <c r="O117" s="475" t="s">
        <v>34</v>
      </c>
      <c r="P117" s="475" t="s">
        <v>34</v>
      </c>
      <c r="Q117" s="487" t="s">
        <v>34</v>
      </c>
      <c r="R117" s="475" t="s">
        <v>34</v>
      </c>
      <c r="S117" s="475" t="s">
        <v>34</v>
      </c>
      <c r="T117" s="487">
        <v>46266</v>
      </c>
      <c r="U117" s="487">
        <v>46507</v>
      </c>
      <c r="V117" s="489">
        <v>46514</v>
      </c>
      <c r="W117" s="484"/>
      <c r="X117" s="484"/>
      <c r="Y117" s="484"/>
      <c r="Z117" s="485"/>
      <c r="AA117" s="486"/>
    </row>
    <row r="118" s="351" customFormat="1" ht="52" spans="1:27">
      <c r="A118" s="483">
        <f t="shared" si="5"/>
        <v>88</v>
      </c>
      <c r="B118" s="121" t="s">
        <v>24</v>
      </c>
      <c r="C118" s="68" t="s">
        <v>202</v>
      </c>
      <c r="D118" s="68" t="s">
        <v>216</v>
      </c>
      <c r="E118" s="463">
        <v>150000</v>
      </c>
      <c r="F118" s="463">
        <v>30000</v>
      </c>
      <c r="G118" s="121" t="s">
        <v>38</v>
      </c>
      <c r="H118" s="448" t="s">
        <v>204</v>
      </c>
      <c r="I118" s="448" t="s">
        <v>34</v>
      </c>
      <c r="J118" s="448" t="s">
        <v>34</v>
      </c>
      <c r="K118" s="475" t="s">
        <v>34</v>
      </c>
      <c r="L118" s="475" t="s">
        <v>34</v>
      </c>
      <c r="M118" s="475" t="s">
        <v>34</v>
      </c>
      <c r="N118" s="475" t="s">
        <v>34</v>
      </c>
      <c r="O118" s="475" t="s">
        <v>34</v>
      </c>
      <c r="P118" s="475" t="s">
        <v>34</v>
      </c>
      <c r="Q118" s="475" t="s">
        <v>34</v>
      </c>
      <c r="R118" s="475" t="s">
        <v>34</v>
      </c>
      <c r="S118" s="475" t="s">
        <v>34</v>
      </c>
      <c r="T118" s="487">
        <v>46113</v>
      </c>
      <c r="U118" s="487">
        <v>46356</v>
      </c>
      <c r="V118" s="489">
        <v>46338</v>
      </c>
      <c r="W118" s="484"/>
      <c r="X118" s="484"/>
      <c r="Y118" s="484"/>
      <c r="Z118" s="485"/>
      <c r="AA118" s="486"/>
    </row>
    <row r="119" s="351" customFormat="1" ht="52" spans="1:27">
      <c r="A119" s="483">
        <f t="shared" si="5"/>
        <v>89</v>
      </c>
      <c r="B119" s="121" t="s">
        <v>24</v>
      </c>
      <c r="C119" s="68" t="s">
        <v>202</v>
      </c>
      <c r="D119" s="68" t="s">
        <v>217</v>
      </c>
      <c r="E119" s="463">
        <v>20000</v>
      </c>
      <c r="F119" s="463">
        <v>20000</v>
      </c>
      <c r="G119" s="121" t="s">
        <v>38</v>
      </c>
      <c r="H119" s="487" t="s">
        <v>204</v>
      </c>
      <c r="I119" s="448" t="s">
        <v>34</v>
      </c>
      <c r="J119" s="448" t="s">
        <v>34</v>
      </c>
      <c r="K119" s="487" t="s">
        <v>34</v>
      </c>
      <c r="L119" s="487" t="s">
        <v>34</v>
      </c>
      <c r="M119" s="487" t="s">
        <v>34</v>
      </c>
      <c r="N119" s="475" t="s">
        <v>34</v>
      </c>
      <c r="O119" s="475" t="s">
        <v>34</v>
      </c>
      <c r="P119" s="475" t="s">
        <v>34</v>
      </c>
      <c r="Q119" s="487" t="s">
        <v>34</v>
      </c>
      <c r="R119" s="475" t="s">
        <v>34</v>
      </c>
      <c r="S119" s="475" t="s">
        <v>34</v>
      </c>
      <c r="T119" s="487">
        <v>46113</v>
      </c>
      <c r="U119" s="487">
        <v>46356</v>
      </c>
      <c r="V119" s="489">
        <v>46361</v>
      </c>
      <c r="W119" s="484"/>
      <c r="X119" s="484"/>
      <c r="Y119" s="484"/>
      <c r="Z119" s="485"/>
      <c r="AA119" s="486"/>
    </row>
    <row r="120" s="351" customFormat="1" ht="52" spans="1:27">
      <c r="A120" s="483">
        <f t="shared" si="5"/>
        <v>90</v>
      </c>
      <c r="B120" s="121" t="s">
        <v>24</v>
      </c>
      <c r="C120" s="68" t="s">
        <v>202</v>
      </c>
      <c r="D120" s="68" t="s">
        <v>218</v>
      </c>
      <c r="E120" s="463">
        <v>40000</v>
      </c>
      <c r="F120" s="463">
        <v>40000</v>
      </c>
      <c r="G120" s="121" t="s">
        <v>38</v>
      </c>
      <c r="H120" s="487">
        <v>46335</v>
      </c>
      <c r="I120" s="448" t="s">
        <v>34</v>
      </c>
      <c r="J120" s="448" t="s">
        <v>34</v>
      </c>
      <c r="K120" s="487">
        <v>46338</v>
      </c>
      <c r="L120" s="487">
        <v>46344</v>
      </c>
      <c r="M120" s="487">
        <v>46349</v>
      </c>
      <c r="N120" s="475" t="s">
        <v>34</v>
      </c>
      <c r="O120" s="475" t="s">
        <v>34</v>
      </c>
      <c r="P120" s="475" t="s">
        <v>34</v>
      </c>
      <c r="Q120" s="487">
        <v>46353</v>
      </c>
      <c r="R120" s="475" t="s">
        <v>34</v>
      </c>
      <c r="S120" s="475" t="s">
        <v>34</v>
      </c>
      <c r="T120" s="487">
        <v>46358</v>
      </c>
      <c r="U120" s="487">
        <v>46477</v>
      </c>
      <c r="V120" s="489">
        <v>46480</v>
      </c>
      <c r="W120" s="484"/>
      <c r="X120" s="484"/>
      <c r="Y120" s="484"/>
      <c r="Z120" s="485"/>
      <c r="AA120" s="486"/>
    </row>
    <row r="121" s="351" customFormat="1" ht="52" spans="1:27">
      <c r="A121" s="483">
        <f t="shared" si="5"/>
        <v>91</v>
      </c>
      <c r="B121" s="121" t="s">
        <v>24</v>
      </c>
      <c r="C121" s="68" t="s">
        <v>202</v>
      </c>
      <c r="D121" s="68" t="s">
        <v>219</v>
      </c>
      <c r="E121" s="463">
        <v>60000</v>
      </c>
      <c r="F121" s="463">
        <v>40000</v>
      </c>
      <c r="G121" s="121" t="s">
        <v>38</v>
      </c>
      <c r="H121" s="487">
        <v>46335</v>
      </c>
      <c r="I121" s="448" t="s">
        <v>34</v>
      </c>
      <c r="J121" s="448" t="s">
        <v>34</v>
      </c>
      <c r="K121" s="487">
        <v>46338</v>
      </c>
      <c r="L121" s="487">
        <v>46344</v>
      </c>
      <c r="M121" s="487">
        <v>46349</v>
      </c>
      <c r="N121" s="475" t="s">
        <v>34</v>
      </c>
      <c r="O121" s="475" t="s">
        <v>34</v>
      </c>
      <c r="P121" s="475" t="s">
        <v>34</v>
      </c>
      <c r="Q121" s="487">
        <v>46353</v>
      </c>
      <c r="R121" s="475" t="s">
        <v>34</v>
      </c>
      <c r="S121" s="475" t="s">
        <v>34</v>
      </c>
      <c r="T121" s="487">
        <v>46358</v>
      </c>
      <c r="U121" s="487">
        <v>46477</v>
      </c>
      <c r="V121" s="489">
        <v>46480</v>
      </c>
      <c r="W121" s="484"/>
      <c r="X121" s="484"/>
      <c r="Y121" s="484"/>
      <c r="Z121" s="485"/>
      <c r="AA121" s="486"/>
    </row>
    <row r="122" s="351" customFormat="1" ht="52" spans="1:27">
      <c r="A122" s="483">
        <f t="shared" si="5"/>
        <v>92</v>
      </c>
      <c r="B122" s="121" t="s">
        <v>24</v>
      </c>
      <c r="C122" s="68" t="s">
        <v>202</v>
      </c>
      <c r="D122" s="68" t="s">
        <v>220</v>
      </c>
      <c r="E122" s="463">
        <v>50000</v>
      </c>
      <c r="F122" s="463">
        <v>30000</v>
      </c>
      <c r="G122" s="121" t="s">
        <v>38</v>
      </c>
      <c r="H122" s="487">
        <v>46335</v>
      </c>
      <c r="I122" s="448" t="s">
        <v>34</v>
      </c>
      <c r="J122" s="448" t="s">
        <v>34</v>
      </c>
      <c r="K122" s="487">
        <v>46338</v>
      </c>
      <c r="L122" s="487">
        <v>46344</v>
      </c>
      <c r="M122" s="487">
        <v>46349</v>
      </c>
      <c r="N122" s="475" t="s">
        <v>34</v>
      </c>
      <c r="O122" s="475" t="s">
        <v>34</v>
      </c>
      <c r="P122" s="475" t="s">
        <v>34</v>
      </c>
      <c r="Q122" s="487">
        <v>46353</v>
      </c>
      <c r="R122" s="475" t="s">
        <v>34</v>
      </c>
      <c r="S122" s="475" t="s">
        <v>34</v>
      </c>
      <c r="T122" s="487">
        <v>46358</v>
      </c>
      <c r="U122" s="487">
        <v>46477</v>
      </c>
      <c r="V122" s="489">
        <v>46480</v>
      </c>
      <c r="W122" s="484"/>
      <c r="X122" s="484"/>
      <c r="Y122" s="484"/>
      <c r="Z122" s="485"/>
      <c r="AA122" s="486"/>
    </row>
    <row r="123" s="351" customFormat="1" ht="65" spans="1:27">
      <c r="A123" s="483">
        <f t="shared" si="5"/>
        <v>93</v>
      </c>
      <c r="B123" s="121" t="s">
        <v>24</v>
      </c>
      <c r="C123" s="68" t="s">
        <v>202</v>
      </c>
      <c r="D123" s="68" t="s">
        <v>221</v>
      </c>
      <c r="E123" s="463">
        <v>40000</v>
      </c>
      <c r="F123" s="463">
        <v>20000</v>
      </c>
      <c r="G123" s="121" t="s">
        <v>38</v>
      </c>
      <c r="H123" s="487">
        <v>46335</v>
      </c>
      <c r="I123" s="448" t="s">
        <v>34</v>
      </c>
      <c r="J123" s="448" t="s">
        <v>34</v>
      </c>
      <c r="K123" s="487">
        <v>46338</v>
      </c>
      <c r="L123" s="487">
        <v>46344</v>
      </c>
      <c r="M123" s="487">
        <v>46349</v>
      </c>
      <c r="N123" s="475" t="s">
        <v>34</v>
      </c>
      <c r="O123" s="475" t="s">
        <v>34</v>
      </c>
      <c r="P123" s="475" t="s">
        <v>34</v>
      </c>
      <c r="Q123" s="487">
        <v>46353</v>
      </c>
      <c r="R123" s="475" t="s">
        <v>34</v>
      </c>
      <c r="S123" s="475" t="s">
        <v>34</v>
      </c>
      <c r="T123" s="487">
        <v>46358</v>
      </c>
      <c r="U123" s="487">
        <v>46477</v>
      </c>
      <c r="V123" s="487">
        <v>46480</v>
      </c>
      <c r="W123" s="484"/>
      <c r="X123" s="484"/>
      <c r="Y123" s="484"/>
      <c r="Z123" s="485"/>
      <c r="AA123" s="486"/>
    </row>
    <row r="124" s="351" customFormat="1" ht="52" spans="1:27">
      <c r="A124" s="483">
        <f t="shared" si="5"/>
        <v>94</v>
      </c>
      <c r="B124" s="121" t="s">
        <v>24</v>
      </c>
      <c r="C124" s="68" t="s">
        <v>202</v>
      </c>
      <c r="D124" s="68" t="s">
        <v>222</v>
      </c>
      <c r="E124" s="463">
        <v>50000</v>
      </c>
      <c r="F124" s="463">
        <v>40000</v>
      </c>
      <c r="G124" s="121" t="s">
        <v>38</v>
      </c>
      <c r="H124" s="487">
        <v>46335</v>
      </c>
      <c r="I124" s="448" t="s">
        <v>34</v>
      </c>
      <c r="J124" s="448" t="s">
        <v>34</v>
      </c>
      <c r="K124" s="487">
        <v>46338</v>
      </c>
      <c r="L124" s="487">
        <v>46344</v>
      </c>
      <c r="M124" s="487">
        <v>46349</v>
      </c>
      <c r="N124" s="475" t="s">
        <v>34</v>
      </c>
      <c r="O124" s="475" t="s">
        <v>34</v>
      </c>
      <c r="P124" s="475" t="s">
        <v>34</v>
      </c>
      <c r="Q124" s="487">
        <v>46353</v>
      </c>
      <c r="R124" s="475" t="s">
        <v>34</v>
      </c>
      <c r="S124" s="475" t="s">
        <v>34</v>
      </c>
      <c r="T124" s="487">
        <v>46358</v>
      </c>
      <c r="U124" s="487">
        <v>46477</v>
      </c>
      <c r="V124" s="475">
        <v>46480</v>
      </c>
      <c r="W124" s="484"/>
      <c r="X124" s="484"/>
      <c r="Y124" s="484"/>
      <c r="Z124" s="485"/>
      <c r="AA124" s="486"/>
    </row>
    <row r="125" s="351" customFormat="1" ht="65" spans="1:27">
      <c r="A125" s="483">
        <f t="shared" si="5"/>
        <v>95</v>
      </c>
      <c r="B125" s="121" t="s">
        <v>24</v>
      </c>
      <c r="C125" s="68" t="s">
        <v>202</v>
      </c>
      <c r="D125" s="68" t="s">
        <v>223</v>
      </c>
      <c r="E125" s="463">
        <v>50000</v>
      </c>
      <c r="F125" s="463">
        <v>40000</v>
      </c>
      <c r="G125" s="121" t="s">
        <v>38</v>
      </c>
      <c r="H125" s="487">
        <v>46335</v>
      </c>
      <c r="I125" s="448" t="s">
        <v>34</v>
      </c>
      <c r="J125" s="448" t="s">
        <v>34</v>
      </c>
      <c r="K125" s="487">
        <v>46338</v>
      </c>
      <c r="L125" s="487">
        <v>46344</v>
      </c>
      <c r="M125" s="487">
        <v>46349</v>
      </c>
      <c r="N125" s="475" t="s">
        <v>34</v>
      </c>
      <c r="O125" s="475" t="s">
        <v>34</v>
      </c>
      <c r="P125" s="475" t="s">
        <v>34</v>
      </c>
      <c r="Q125" s="487">
        <v>46353</v>
      </c>
      <c r="R125" s="475" t="s">
        <v>34</v>
      </c>
      <c r="S125" s="475" t="s">
        <v>34</v>
      </c>
      <c r="T125" s="487">
        <v>46358</v>
      </c>
      <c r="U125" s="487">
        <v>46477</v>
      </c>
      <c r="V125" s="475">
        <v>46480</v>
      </c>
      <c r="W125" s="484"/>
      <c r="X125" s="484"/>
      <c r="Y125" s="484"/>
      <c r="Z125" s="485"/>
      <c r="AA125" s="486"/>
    </row>
    <row r="126" s="351" customFormat="1" ht="52" spans="1:27">
      <c r="A126" s="483">
        <f t="shared" si="5"/>
        <v>96</v>
      </c>
      <c r="B126" s="121" t="s">
        <v>24</v>
      </c>
      <c r="C126" s="68" t="s">
        <v>202</v>
      </c>
      <c r="D126" s="68" t="s">
        <v>224</v>
      </c>
      <c r="E126" s="463">
        <v>50000</v>
      </c>
      <c r="F126" s="463">
        <v>40000</v>
      </c>
      <c r="G126" s="121" t="s">
        <v>38</v>
      </c>
      <c r="H126" s="487">
        <v>46335</v>
      </c>
      <c r="I126" s="448" t="s">
        <v>34</v>
      </c>
      <c r="J126" s="448" t="s">
        <v>34</v>
      </c>
      <c r="K126" s="487">
        <v>46338</v>
      </c>
      <c r="L126" s="487">
        <v>46344</v>
      </c>
      <c r="M126" s="487">
        <v>46349</v>
      </c>
      <c r="N126" s="475" t="s">
        <v>34</v>
      </c>
      <c r="O126" s="475" t="s">
        <v>34</v>
      </c>
      <c r="P126" s="475" t="s">
        <v>34</v>
      </c>
      <c r="Q126" s="487">
        <v>46353</v>
      </c>
      <c r="R126" s="475" t="s">
        <v>34</v>
      </c>
      <c r="S126" s="475" t="s">
        <v>34</v>
      </c>
      <c r="T126" s="487">
        <v>46358</v>
      </c>
      <c r="U126" s="487">
        <v>46477</v>
      </c>
      <c r="V126" s="475">
        <v>46480</v>
      </c>
      <c r="W126" s="484"/>
      <c r="X126" s="484"/>
      <c r="Y126" s="484"/>
      <c r="Z126" s="485"/>
      <c r="AA126" s="486"/>
    </row>
    <row r="127" s="351" customFormat="1" ht="52" spans="1:27">
      <c r="A127" s="483">
        <f t="shared" si="5"/>
        <v>97</v>
      </c>
      <c r="B127" s="121" t="s">
        <v>24</v>
      </c>
      <c r="C127" s="68" t="s">
        <v>202</v>
      </c>
      <c r="D127" s="68" t="s">
        <v>225</v>
      </c>
      <c r="E127" s="463">
        <v>40000</v>
      </c>
      <c r="F127" s="463">
        <v>40000</v>
      </c>
      <c r="G127" s="121" t="s">
        <v>38</v>
      </c>
      <c r="H127" s="487">
        <v>46335</v>
      </c>
      <c r="I127" s="448" t="s">
        <v>34</v>
      </c>
      <c r="J127" s="448" t="s">
        <v>34</v>
      </c>
      <c r="K127" s="487">
        <v>46339</v>
      </c>
      <c r="L127" s="487">
        <v>46344</v>
      </c>
      <c r="M127" s="487">
        <v>46349</v>
      </c>
      <c r="N127" s="475" t="s">
        <v>34</v>
      </c>
      <c r="O127" s="475" t="s">
        <v>34</v>
      </c>
      <c r="P127" s="475" t="s">
        <v>34</v>
      </c>
      <c r="Q127" s="487">
        <v>46353</v>
      </c>
      <c r="R127" s="475" t="s">
        <v>34</v>
      </c>
      <c r="S127" s="475" t="s">
        <v>34</v>
      </c>
      <c r="T127" s="487">
        <v>46358</v>
      </c>
      <c r="U127" s="487">
        <v>46477</v>
      </c>
      <c r="V127" s="475">
        <v>46480</v>
      </c>
      <c r="W127" s="484"/>
      <c r="X127" s="484"/>
      <c r="Y127" s="484"/>
      <c r="Z127" s="485"/>
      <c r="AA127" s="486"/>
    </row>
    <row r="128" s="348" customFormat="1" ht="14" customHeight="1" spans="1:27">
      <c r="A128" s="42"/>
      <c r="B128" s="471" t="s">
        <v>226</v>
      </c>
      <c r="C128" s="490"/>
      <c r="D128" s="490"/>
      <c r="E128" s="491"/>
      <c r="F128" s="491"/>
      <c r="G128" s="465"/>
      <c r="H128" s="492"/>
      <c r="I128" s="492"/>
      <c r="J128" s="492"/>
      <c r="K128" s="492"/>
      <c r="L128" s="492"/>
      <c r="M128" s="492"/>
      <c r="N128" s="492"/>
      <c r="O128" s="492"/>
      <c r="P128" s="492"/>
      <c r="Q128" s="492"/>
      <c r="R128" s="492"/>
      <c r="S128" s="492"/>
      <c r="T128" s="492"/>
      <c r="U128" s="492"/>
      <c r="V128" s="493"/>
      <c r="W128" s="494"/>
      <c r="X128" s="495"/>
      <c r="Y128" s="496"/>
      <c r="Z128" s="497"/>
      <c r="AA128" s="498"/>
    </row>
    <row r="129" s="349" customFormat="1" ht="26.5" customHeight="1" spans="1:27">
      <c r="A129" s="42">
        <v>98</v>
      </c>
      <c r="B129" s="499" t="s">
        <v>24</v>
      </c>
      <c r="C129" s="500" t="s">
        <v>227</v>
      </c>
      <c r="D129" s="424" t="s">
        <v>228</v>
      </c>
      <c r="E129" s="501">
        <v>169000</v>
      </c>
      <c r="F129" s="501">
        <f>E129</f>
        <v>169000</v>
      </c>
      <c r="G129" s="121" t="s">
        <v>38</v>
      </c>
      <c r="H129" s="448">
        <v>46153</v>
      </c>
      <c r="I129" s="475" t="s">
        <v>34</v>
      </c>
      <c r="J129" s="475" t="s">
        <v>34</v>
      </c>
      <c r="K129" s="448">
        <v>46156</v>
      </c>
      <c r="L129" s="448">
        <v>46163</v>
      </c>
      <c r="M129" s="448">
        <v>46168</v>
      </c>
      <c r="N129" s="475" t="s">
        <v>34</v>
      </c>
      <c r="O129" s="475" t="s">
        <v>34</v>
      </c>
      <c r="P129" s="475" t="s">
        <v>34</v>
      </c>
      <c r="Q129" s="448">
        <v>46170</v>
      </c>
      <c r="R129" s="475" t="s">
        <v>34</v>
      </c>
      <c r="S129" s="475" t="s">
        <v>34</v>
      </c>
      <c r="T129" s="475">
        <v>46181</v>
      </c>
      <c r="U129" s="475">
        <v>46185</v>
      </c>
      <c r="V129" s="475">
        <v>46192</v>
      </c>
      <c r="W129" s="502"/>
      <c r="X129" s="503"/>
      <c r="Y129" s="502"/>
      <c r="Z129" s="504"/>
      <c r="AA129" s="505"/>
    </row>
    <row r="130" s="349" customFormat="1" ht="39" customHeight="1" spans="1:27">
      <c r="A130" s="42">
        <f>SUM(A129+1)</f>
        <v>99</v>
      </c>
      <c r="B130" s="499" t="s">
        <v>24</v>
      </c>
      <c r="C130" s="506"/>
      <c r="D130" s="424" t="s">
        <v>229</v>
      </c>
      <c r="E130" s="507"/>
      <c r="F130" s="507"/>
      <c r="G130" s="121" t="s">
        <v>38</v>
      </c>
      <c r="H130" s="448">
        <v>46237</v>
      </c>
      <c r="I130" s="475" t="s">
        <v>34</v>
      </c>
      <c r="J130" s="475" t="s">
        <v>34</v>
      </c>
      <c r="K130" s="448">
        <v>46239</v>
      </c>
      <c r="L130" s="448">
        <v>46248</v>
      </c>
      <c r="M130" s="448">
        <v>46253</v>
      </c>
      <c r="N130" s="475" t="s">
        <v>34</v>
      </c>
      <c r="O130" s="475" t="s">
        <v>34</v>
      </c>
      <c r="P130" s="475" t="s">
        <v>34</v>
      </c>
      <c r="Q130" s="448">
        <v>46255</v>
      </c>
      <c r="R130" s="475" t="s">
        <v>34</v>
      </c>
      <c r="S130" s="475" t="s">
        <v>34</v>
      </c>
      <c r="T130" s="475">
        <v>46258</v>
      </c>
      <c r="U130" s="475">
        <v>46262</v>
      </c>
      <c r="V130" s="475">
        <v>46265</v>
      </c>
      <c r="W130" s="504"/>
      <c r="X130" s="503"/>
      <c r="Y130" s="502"/>
      <c r="Z130" s="502"/>
      <c r="AA130" s="482"/>
    </row>
    <row r="131" s="349" customFormat="1" ht="39" spans="1:27">
      <c r="A131" s="42">
        <f>SUM(A130+1)</f>
        <v>100</v>
      </c>
      <c r="B131" s="499" t="s">
        <v>24</v>
      </c>
      <c r="C131" s="508" t="s">
        <v>230</v>
      </c>
      <c r="D131" s="424" t="s">
        <v>231</v>
      </c>
      <c r="E131" s="509">
        <v>60400</v>
      </c>
      <c r="F131" s="509">
        <f>E131</f>
        <v>60400</v>
      </c>
      <c r="G131" s="121" t="s">
        <v>232</v>
      </c>
      <c r="H131" s="448">
        <v>46195</v>
      </c>
      <c r="I131" s="475" t="s">
        <v>34</v>
      </c>
      <c r="J131" s="475" t="s">
        <v>34</v>
      </c>
      <c r="K131" s="448">
        <v>46197</v>
      </c>
      <c r="L131" s="448">
        <v>46205</v>
      </c>
      <c r="M131" s="448">
        <v>46209</v>
      </c>
      <c r="N131" s="475" t="s">
        <v>34</v>
      </c>
      <c r="O131" s="475" t="s">
        <v>34</v>
      </c>
      <c r="P131" s="475" t="s">
        <v>34</v>
      </c>
      <c r="Q131" s="448">
        <v>46212</v>
      </c>
      <c r="R131" s="475" t="s">
        <v>34</v>
      </c>
      <c r="S131" s="475" t="s">
        <v>34</v>
      </c>
      <c r="T131" s="475">
        <v>46217</v>
      </c>
      <c r="U131" s="475">
        <v>46233</v>
      </c>
      <c r="V131" s="448" t="s">
        <v>233</v>
      </c>
      <c r="W131" s="504"/>
      <c r="X131" s="510"/>
      <c r="Y131" s="504"/>
      <c r="Z131" s="504"/>
      <c r="AA131" s="505"/>
    </row>
    <row r="132" s="349" customFormat="1" ht="39" spans="1:27">
      <c r="A132" s="42">
        <f t="shared" ref="A132:A142" si="6">SUM(A131+1)</f>
        <v>101</v>
      </c>
      <c r="B132" s="499" t="s">
        <v>24</v>
      </c>
      <c r="C132" s="508"/>
      <c r="D132" s="424" t="s">
        <v>234</v>
      </c>
      <c r="E132" s="509">
        <v>60400</v>
      </c>
      <c r="F132" s="509">
        <f t="shared" ref="F132:F137" si="7">E132</f>
        <v>60400</v>
      </c>
      <c r="G132" s="121" t="s">
        <v>38</v>
      </c>
      <c r="H132" s="448">
        <v>46195</v>
      </c>
      <c r="I132" s="475" t="s">
        <v>34</v>
      </c>
      <c r="J132" s="475" t="s">
        <v>34</v>
      </c>
      <c r="K132" s="448">
        <v>46197</v>
      </c>
      <c r="L132" s="448">
        <v>46205</v>
      </c>
      <c r="M132" s="448">
        <v>46209</v>
      </c>
      <c r="N132" s="475" t="s">
        <v>34</v>
      </c>
      <c r="O132" s="475" t="s">
        <v>34</v>
      </c>
      <c r="P132" s="475" t="s">
        <v>34</v>
      </c>
      <c r="Q132" s="448">
        <v>46212</v>
      </c>
      <c r="R132" s="475" t="s">
        <v>34</v>
      </c>
      <c r="S132" s="475" t="s">
        <v>34</v>
      </c>
      <c r="T132" s="475">
        <v>46255</v>
      </c>
      <c r="U132" s="475">
        <v>46264</v>
      </c>
      <c r="V132" s="448" t="s">
        <v>235</v>
      </c>
      <c r="W132" s="504"/>
      <c r="X132" s="510"/>
      <c r="Y132" s="504"/>
      <c r="Z132" s="504"/>
      <c r="AA132" s="505"/>
    </row>
    <row r="133" s="349" customFormat="1" ht="39" spans="1:27">
      <c r="A133" s="42">
        <f t="shared" si="6"/>
        <v>102</v>
      </c>
      <c r="B133" s="499" t="s">
        <v>24</v>
      </c>
      <c r="C133" s="508"/>
      <c r="D133" s="121" t="s">
        <v>236</v>
      </c>
      <c r="E133" s="509">
        <v>39400</v>
      </c>
      <c r="F133" s="509">
        <f t="shared" si="7"/>
        <v>39400</v>
      </c>
      <c r="G133" s="121" t="s">
        <v>38</v>
      </c>
      <c r="H133" s="448">
        <v>46272</v>
      </c>
      <c r="I133" s="475" t="s">
        <v>34</v>
      </c>
      <c r="J133" s="475" t="s">
        <v>34</v>
      </c>
      <c r="K133" s="448">
        <v>46274</v>
      </c>
      <c r="L133" s="448">
        <v>46278</v>
      </c>
      <c r="M133" s="448">
        <v>46280</v>
      </c>
      <c r="N133" s="475" t="s">
        <v>34</v>
      </c>
      <c r="O133" s="475" t="s">
        <v>34</v>
      </c>
      <c r="P133" s="475" t="s">
        <v>34</v>
      </c>
      <c r="Q133" s="448">
        <v>45918</v>
      </c>
      <c r="R133" s="448" t="s">
        <v>34</v>
      </c>
      <c r="S133" s="448" t="s">
        <v>237</v>
      </c>
      <c r="T133" s="448">
        <v>46287</v>
      </c>
      <c r="U133" s="448">
        <v>46287</v>
      </c>
      <c r="V133" s="448" t="s">
        <v>238</v>
      </c>
      <c r="W133" s="504"/>
      <c r="X133" s="510"/>
      <c r="Y133" s="504"/>
      <c r="Z133" s="504"/>
      <c r="AA133" s="505"/>
    </row>
    <row r="134" s="349" customFormat="1" ht="39" spans="1:27">
      <c r="A134" s="42">
        <f t="shared" si="6"/>
        <v>103</v>
      </c>
      <c r="B134" s="499" t="s">
        <v>24</v>
      </c>
      <c r="C134" s="508"/>
      <c r="D134" s="121" t="s">
        <v>239</v>
      </c>
      <c r="E134" s="511">
        <v>38400</v>
      </c>
      <c r="F134" s="509">
        <f t="shared" si="7"/>
        <v>38400</v>
      </c>
      <c r="G134" s="121" t="s">
        <v>38</v>
      </c>
      <c r="H134" s="448">
        <v>46307</v>
      </c>
      <c r="I134" s="475" t="s">
        <v>34</v>
      </c>
      <c r="J134" s="475" t="s">
        <v>34</v>
      </c>
      <c r="K134" s="448">
        <v>46308</v>
      </c>
      <c r="L134" s="448">
        <v>46311</v>
      </c>
      <c r="M134" s="448">
        <v>46316</v>
      </c>
      <c r="N134" s="475" t="s">
        <v>34</v>
      </c>
      <c r="O134" s="475" t="s">
        <v>34</v>
      </c>
      <c r="P134" s="475" t="s">
        <v>34</v>
      </c>
      <c r="Q134" s="448">
        <v>46318</v>
      </c>
      <c r="R134" s="448" t="s">
        <v>34</v>
      </c>
      <c r="S134" s="448" t="s">
        <v>237</v>
      </c>
      <c r="T134" s="448">
        <v>46322</v>
      </c>
      <c r="U134" s="448">
        <v>46322</v>
      </c>
      <c r="V134" s="448" t="s">
        <v>240</v>
      </c>
      <c r="W134" s="504"/>
      <c r="X134" s="510"/>
      <c r="Y134" s="504"/>
      <c r="Z134" s="504"/>
      <c r="AA134" s="505"/>
    </row>
    <row r="135" s="349" customFormat="1" ht="26" spans="1:27">
      <c r="A135" s="42">
        <f t="shared" si="6"/>
        <v>104</v>
      </c>
      <c r="B135" s="499" t="s">
        <v>24</v>
      </c>
      <c r="C135" s="508"/>
      <c r="D135" s="121" t="s">
        <v>241</v>
      </c>
      <c r="E135" s="511">
        <v>50000</v>
      </c>
      <c r="F135" s="509">
        <f t="shared" si="7"/>
        <v>50000</v>
      </c>
      <c r="G135" s="121" t="s">
        <v>38</v>
      </c>
      <c r="H135" s="448">
        <v>46314</v>
      </c>
      <c r="I135" s="475" t="s">
        <v>34</v>
      </c>
      <c r="J135" s="475" t="s">
        <v>34</v>
      </c>
      <c r="K135" s="448">
        <v>46315</v>
      </c>
      <c r="L135" s="448">
        <v>46318</v>
      </c>
      <c r="M135" s="448">
        <v>46323</v>
      </c>
      <c r="N135" s="475" t="s">
        <v>34</v>
      </c>
      <c r="O135" s="475" t="s">
        <v>34</v>
      </c>
      <c r="P135" s="475" t="s">
        <v>34</v>
      </c>
      <c r="Q135" s="448">
        <v>46325</v>
      </c>
      <c r="R135" s="448" t="s">
        <v>34</v>
      </c>
      <c r="S135" s="448" t="s">
        <v>237</v>
      </c>
      <c r="T135" s="448">
        <v>46336</v>
      </c>
      <c r="U135" s="448">
        <v>46338</v>
      </c>
      <c r="V135" s="448" t="s">
        <v>242</v>
      </c>
      <c r="W135" s="504"/>
      <c r="X135" s="510"/>
      <c r="Y135" s="504"/>
      <c r="Z135" s="504"/>
      <c r="AA135" s="505"/>
    </row>
    <row r="136" s="349" customFormat="1" ht="39" spans="1:27">
      <c r="A136" s="42">
        <f t="shared" si="6"/>
        <v>105</v>
      </c>
      <c r="B136" s="499" t="s">
        <v>24</v>
      </c>
      <c r="C136" s="512"/>
      <c r="D136" s="121" t="s">
        <v>243</v>
      </c>
      <c r="E136" s="509">
        <v>38400</v>
      </c>
      <c r="F136" s="509">
        <f t="shared" si="7"/>
        <v>38400</v>
      </c>
      <c r="G136" s="121" t="s">
        <v>38</v>
      </c>
      <c r="H136" s="448">
        <v>46314</v>
      </c>
      <c r="I136" s="475" t="s">
        <v>34</v>
      </c>
      <c r="J136" s="475" t="s">
        <v>34</v>
      </c>
      <c r="K136" s="448">
        <v>46315</v>
      </c>
      <c r="L136" s="448">
        <v>46318</v>
      </c>
      <c r="M136" s="448">
        <v>46323</v>
      </c>
      <c r="N136" s="475" t="s">
        <v>34</v>
      </c>
      <c r="O136" s="475" t="s">
        <v>34</v>
      </c>
      <c r="P136" s="475" t="s">
        <v>34</v>
      </c>
      <c r="Q136" s="448">
        <v>46325</v>
      </c>
      <c r="R136" s="448" t="s">
        <v>34</v>
      </c>
      <c r="S136" s="448" t="s">
        <v>237</v>
      </c>
      <c r="T136" s="448">
        <v>46350</v>
      </c>
      <c r="U136" s="448">
        <v>46350</v>
      </c>
      <c r="V136" s="448" t="s">
        <v>242</v>
      </c>
      <c r="W136" s="504"/>
      <c r="X136" s="510"/>
      <c r="Y136" s="504"/>
      <c r="Z136" s="513"/>
      <c r="AA136" s="514"/>
    </row>
    <row r="137" s="349" customFormat="1" ht="26" spans="1:27">
      <c r="A137" s="42">
        <f t="shared" si="6"/>
        <v>106</v>
      </c>
      <c r="B137" s="499" t="s">
        <v>24</v>
      </c>
      <c r="C137" s="515" t="s">
        <v>244</v>
      </c>
      <c r="D137" s="121" t="s">
        <v>245</v>
      </c>
      <c r="E137" s="511">
        <v>34800</v>
      </c>
      <c r="F137" s="511">
        <f t="shared" si="7"/>
        <v>34800</v>
      </c>
      <c r="G137" s="121" t="s">
        <v>38</v>
      </c>
      <c r="H137" s="448">
        <v>46195</v>
      </c>
      <c r="I137" s="475" t="s">
        <v>34</v>
      </c>
      <c r="J137" s="475" t="s">
        <v>34</v>
      </c>
      <c r="K137" s="448">
        <v>46197</v>
      </c>
      <c r="L137" s="448">
        <v>46205</v>
      </c>
      <c r="M137" s="448">
        <v>46209</v>
      </c>
      <c r="N137" s="475" t="s">
        <v>34</v>
      </c>
      <c r="O137" s="475" t="s">
        <v>34</v>
      </c>
      <c r="P137" s="475" t="s">
        <v>34</v>
      </c>
      <c r="Q137" s="448">
        <v>46212</v>
      </c>
      <c r="R137" s="475" t="s">
        <v>34</v>
      </c>
      <c r="S137" s="475" t="s">
        <v>34</v>
      </c>
      <c r="T137" s="475">
        <v>46218</v>
      </c>
      <c r="U137" s="475">
        <v>46220</v>
      </c>
      <c r="V137" s="448" t="s">
        <v>246</v>
      </c>
      <c r="W137" s="504"/>
      <c r="X137" s="510"/>
      <c r="Y137" s="504"/>
      <c r="Z137" s="504"/>
      <c r="AA137" s="505"/>
    </row>
    <row r="138" s="349" customFormat="1" ht="26" spans="1:27">
      <c r="A138" s="42">
        <f t="shared" si="6"/>
        <v>107</v>
      </c>
      <c r="B138" s="499" t="s">
        <v>24</v>
      </c>
      <c r="C138" s="515"/>
      <c r="D138" s="121" t="s">
        <v>247</v>
      </c>
      <c r="E138" s="511">
        <v>38500</v>
      </c>
      <c r="F138" s="511">
        <f t="shared" ref="F138:F143" si="8">E138</f>
        <v>38500</v>
      </c>
      <c r="G138" s="121" t="s">
        <v>38</v>
      </c>
      <c r="H138" s="448">
        <v>46195</v>
      </c>
      <c r="I138" s="475" t="s">
        <v>34</v>
      </c>
      <c r="J138" s="475" t="s">
        <v>34</v>
      </c>
      <c r="K138" s="448">
        <v>46197</v>
      </c>
      <c r="L138" s="448">
        <v>46205</v>
      </c>
      <c r="M138" s="448">
        <v>46209</v>
      </c>
      <c r="N138" s="475" t="s">
        <v>34</v>
      </c>
      <c r="O138" s="475" t="s">
        <v>34</v>
      </c>
      <c r="P138" s="475" t="s">
        <v>34</v>
      </c>
      <c r="Q138" s="448">
        <v>46212</v>
      </c>
      <c r="R138" s="475" t="s">
        <v>34</v>
      </c>
      <c r="S138" s="475" t="s">
        <v>34</v>
      </c>
      <c r="T138" s="475">
        <v>46225</v>
      </c>
      <c r="U138" s="475">
        <v>46227</v>
      </c>
      <c r="V138" s="448" t="s">
        <v>246</v>
      </c>
      <c r="W138" s="504"/>
      <c r="X138" s="510"/>
      <c r="Y138" s="504"/>
      <c r="Z138" s="504"/>
      <c r="AA138" s="505"/>
    </row>
    <row r="139" s="349" customFormat="1" ht="26" spans="1:27">
      <c r="A139" s="42">
        <f t="shared" si="6"/>
        <v>108</v>
      </c>
      <c r="B139" s="499" t="s">
        <v>24</v>
      </c>
      <c r="C139" s="515"/>
      <c r="D139" s="121" t="s">
        <v>248</v>
      </c>
      <c r="E139" s="511">
        <v>19800</v>
      </c>
      <c r="F139" s="511">
        <f t="shared" si="8"/>
        <v>19800</v>
      </c>
      <c r="G139" s="121" t="s">
        <v>38</v>
      </c>
      <c r="H139" s="448">
        <v>46272</v>
      </c>
      <c r="I139" s="475" t="s">
        <v>34</v>
      </c>
      <c r="J139" s="475" t="s">
        <v>34</v>
      </c>
      <c r="K139" s="448">
        <v>46274</v>
      </c>
      <c r="L139" s="448">
        <v>46280</v>
      </c>
      <c r="M139" s="448">
        <v>46282</v>
      </c>
      <c r="N139" s="475" t="s">
        <v>34</v>
      </c>
      <c r="O139" s="475" t="s">
        <v>34</v>
      </c>
      <c r="P139" s="475" t="s">
        <v>34</v>
      </c>
      <c r="Q139" s="448">
        <v>45918</v>
      </c>
      <c r="R139" s="448" t="s">
        <v>34</v>
      </c>
      <c r="S139" s="448" t="s">
        <v>237</v>
      </c>
      <c r="T139" s="448">
        <v>46288</v>
      </c>
      <c r="U139" s="448">
        <v>46290</v>
      </c>
      <c r="V139" s="448" t="s">
        <v>238</v>
      </c>
      <c r="W139" s="504"/>
      <c r="X139" s="510"/>
      <c r="Y139" s="504"/>
      <c r="Z139" s="504"/>
      <c r="AA139" s="505"/>
    </row>
    <row r="140" s="349" customFormat="1" ht="26" spans="1:27">
      <c r="A140" s="42">
        <f t="shared" si="6"/>
        <v>109</v>
      </c>
      <c r="B140" s="499" t="s">
        <v>24</v>
      </c>
      <c r="C140" s="515"/>
      <c r="D140" s="121" t="s">
        <v>249</v>
      </c>
      <c r="E140" s="509">
        <v>17800</v>
      </c>
      <c r="F140" s="511">
        <f t="shared" si="8"/>
        <v>17800</v>
      </c>
      <c r="G140" s="121" t="s">
        <v>38</v>
      </c>
      <c r="H140" s="448">
        <v>46307</v>
      </c>
      <c r="I140" s="475" t="s">
        <v>34</v>
      </c>
      <c r="J140" s="475" t="s">
        <v>34</v>
      </c>
      <c r="K140" s="448">
        <v>46308</v>
      </c>
      <c r="L140" s="448">
        <v>46314</v>
      </c>
      <c r="M140" s="448">
        <v>46316</v>
      </c>
      <c r="N140" s="475" t="s">
        <v>34</v>
      </c>
      <c r="O140" s="475" t="s">
        <v>34</v>
      </c>
      <c r="P140" s="475" t="s">
        <v>34</v>
      </c>
      <c r="Q140" s="448">
        <v>46318</v>
      </c>
      <c r="R140" s="448" t="s">
        <v>34</v>
      </c>
      <c r="S140" s="448" t="s">
        <v>237</v>
      </c>
      <c r="T140" s="448">
        <v>46323</v>
      </c>
      <c r="U140" s="448">
        <v>46325</v>
      </c>
      <c r="V140" s="448" t="s">
        <v>240</v>
      </c>
      <c r="W140" s="504"/>
      <c r="X140" s="510"/>
      <c r="Y140" s="504"/>
      <c r="Z140" s="504"/>
      <c r="AA140" s="505"/>
    </row>
    <row r="141" s="349" customFormat="1" ht="26" spans="1:27">
      <c r="A141" s="42">
        <f t="shared" si="6"/>
        <v>110</v>
      </c>
      <c r="B141" s="499" t="s">
        <v>24</v>
      </c>
      <c r="C141" s="515"/>
      <c r="D141" s="121" t="s">
        <v>250</v>
      </c>
      <c r="E141" s="511">
        <v>17800</v>
      </c>
      <c r="F141" s="511">
        <f t="shared" si="8"/>
        <v>17800</v>
      </c>
      <c r="G141" s="121" t="s">
        <v>232</v>
      </c>
      <c r="H141" s="448">
        <v>46314</v>
      </c>
      <c r="I141" s="475" t="s">
        <v>34</v>
      </c>
      <c r="J141" s="475" t="s">
        <v>34</v>
      </c>
      <c r="K141" s="448">
        <v>46315</v>
      </c>
      <c r="L141" s="448">
        <v>46318</v>
      </c>
      <c r="M141" s="448">
        <v>46323</v>
      </c>
      <c r="N141" s="475" t="s">
        <v>34</v>
      </c>
      <c r="O141" s="475" t="s">
        <v>34</v>
      </c>
      <c r="P141" s="475" t="s">
        <v>34</v>
      </c>
      <c r="Q141" s="448">
        <v>46325</v>
      </c>
      <c r="R141" s="448" t="s">
        <v>34</v>
      </c>
      <c r="S141" s="448" t="s">
        <v>237</v>
      </c>
      <c r="T141" s="448">
        <v>46351</v>
      </c>
      <c r="U141" s="448">
        <v>46353</v>
      </c>
      <c r="V141" s="448" t="s">
        <v>242</v>
      </c>
      <c r="W141" s="504"/>
      <c r="X141" s="510"/>
      <c r="Y141" s="504"/>
      <c r="Z141" s="504"/>
      <c r="AA141" s="505"/>
    </row>
    <row r="142" s="349" customFormat="1" ht="26" spans="1:27">
      <c r="A142" s="42">
        <f t="shared" si="6"/>
        <v>111</v>
      </c>
      <c r="B142" s="499" t="s">
        <v>251</v>
      </c>
      <c r="C142" s="424" t="s">
        <v>252</v>
      </c>
      <c r="D142" s="121" t="s">
        <v>253</v>
      </c>
      <c r="E142" s="516">
        <v>54000</v>
      </c>
      <c r="F142" s="511">
        <f t="shared" si="8"/>
        <v>54000</v>
      </c>
      <c r="G142" s="121" t="s">
        <v>232</v>
      </c>
      <c r="H142" s="448">
        <v>46113</v>
      </c>
      <c r="I142" s="475" t="s">
        <v>34</v>
      </c>
      <c r="J142" s="475" t="s">
        <v>34</v>
      </c>
      <c r="K142" s="448" t="s">
        <v>254</v>
      </c>
      <c r="L142" s="448" t="s">
        <v>254</v>
      </c>
      <c r="M142" s="448" t="s">
        <v>254</v>
      </c>
      <c r="N142" s="475" t="s">
        <v>34</v>
      </c>
      <c r="O142" s="475" t="s">
        <v>34</v>
      </c>
      <c r="P142" s="475" t="s">
        <v>34</v>
      </c>
      <c r="Q142" s="448" t="s">
        <v>254</v>
      </c>
      <c r="R142" s="448" t="s">
        <v>34</v>
      </c>
      <c r="S142" s="448" t="s">
        <v>237</v>
      </c>
      <c r="T142" s="448">
        <v>46113</v>
      </c>
      <c r="U142" s="448">
        <v>46108</v>
      </c>
      <c r="V142" s="517">
        <v>46477</v>
      </c>
      <c r="W142" s="504"/>
      <c r="X142" s="510"/>
      <c r="Y142" s="504"/>
      <c r="Z142" s="504"/>
      <c r="AA142" s="505"/>
    </row>
    <row r="143" s="349" customFormat="1" ht="38" customHeight="1" spans="1:27">
      <c r="A143" s="42">
        <v>112</v>
      </c>
      <c r="B143" s="499" t="s">
        <v>24</v>
      </c>
      <c r="C143" s="518" t="s">
        <v>255</v>
      </c>
      <c r="D143" s="121" t="s">
        <v>256</v>
      </c>
      <c r="E143" s="447">
        <v>30000</v>
      </c>
      <c r="F143" s="511">
        <f t="shared" si="8"/>
        <v>30000</v>
      </c>
      <c r="G143" s="121" t="s">
        <v>38</v>
      </c>
      <c r="H143" s="448">
        <v>46146</v>
      </c>
      <c r="I143" s="475" t="s">
        <v>34</v>
      </c>
      <c r="J143" s="475" t="s">
        <v>34</v>
      </c>
      <c r="K143" s="448">
        <v>46153</v>
      </c>
      <c r="L143" s="448">
        <v>46160</v>
      </c>
      <c r="M143" s="448">
        <v>46162</v>
      </c>
      <c r="N143" s="475" t="s">
        <v>34</v>
      </c>
      <c r="O143" s="475" t="s">
        <v>34</v>
      </c>
      <c r="P143" s="475" t="s">
        <v>34</v>
      </c>
      <c r="Q143" s="448">
        <v>46167</v>
      </c>
      <c r="R143" s="475" t="s">
        <v>34</v>
      </c>
      <c r="S143" s="475" t="s">
        <v>34</v>
      </c>
      <c r="T143" s="448">
        <v>46174</v>
      </c>
      <c r="U143" s="448">
        <v>46192</v>
      </c>
      <c r="V143" s="517">
        <v>46203</v>
      </c>
      <c r="W143" s="504"/>
      <c r="X143" s="510"/>
      <c r="Y143" s="504"/>
      <c r="Z143" s="513"/>
      <c r="AA143" s="514"/>
    </row>
    <row r="144" s="348" customFormat="1" spans="1:27">
      <c r="A144" s="42"/>
      <c r="B144" s="471" t="s">
        <v>257</v>
      </c>
      <c r="C144" s="490"/>
      <c r="D144" s="490"/>
      <c r="E144" s="491"/>
      <c r="F144" s="491"/>
      <c r="G144" s="519"/>
      <c r="H144" s="520"/>
      <c r="I144" s="520"/>
      <c r="J144" s="520"/>
      <c r="K144" s="520"/>
      <c r="L144" s="520"/>
      <c r="M144" s="520"/>
      <c r="N144" s="492"/>
      <c r="O144" s="492"/>
      <c r="P144" s="492"/>
      <c r="Q144" s="492"/>
      <c r="R144" s="492"/>
      <c r="S144" s="492"/>
      <c r="T144" s="492"/>
      <c r="U144" s="492"/>
      <c r="V144" s="493"/>
      <c r="W144" s="521"/>
      <c r="X144" s="522"/>
      <c r="Y144" s="523"/>
      <c r="Z144" s="523"/>
      <c r="AA144" s="524"/>
    </row>
    <row r="145" s="349" customFormat="1" ht="26" spans="1:27">
      <c r="A145" s="42">
        <v>113</v>
      </c>
      <c r="B145" s="387" t="s">
        <v>107</v>
      </c>
      <c r="C145" s="424" t="s">
        <v>258</v>
      </c>
      <c r="D145" s="424" t="s">
        <v>259</v>
      </c>
      <c r="E145" s="525">
        <v>6000</v>
      </c>
      <c r="F145" s="511">
        <f t="shared" ref="F145" si="9">E145</f>
        <v>6000</v>
      </c>
      <c r="G145" s="424" t="s">
        <v>260</v>
      </c>
      <c r="H145" s="526">
        <v>46125</v>
      </c>
      <c r="I145" s="526" t="s">
        <v>261</v>
      </c>
      <c r="J145" s="526" t="s">
        <v>261</v>
      </c>
      <c r="K145" s="526">
        <v>46127</v>
      </c>
      <c r="L145" s="526">
        <v>46132</v>
      </c>
      <c r="M145" s="526">
        <v>46136</v>
      </c>
      <c r="N145" s="526" t="s">
        <v>34</v>
      </c>
      <c r="O145" s="526" t="s">
        <v>34</v>
      </c>
      <c r="P145" s="526" t="s">
        <v>261</v>
      </c>
      <c r="Q145" s="526">
        <v>46142</v>
      </c>
      <c r="R145" s="526" t="s">
        <v>34</v>
      </c>
      <c r="S145" s="526" t="s">
        <v>261</v>
      </c>
      <c r="T145" s="526">
        <v>46146</v>
      </c>
      <c r="U145" s="526">
        <v>46157</v>
      </c>
      <c r="V145" s="526">
        <v>46164</v>
      </c>
      <c r="W145" s="527"/>
      <c r="X145" s="528"/>
      <c r="Y145" s="527"/>
      <c r="Z145" s="527"/>
      <c r="AA145" s="529"/>
    </row>
    <row r="146" s="349" customFormat="1" ht="13" hidden="1" spans="1:27">
      <c r="A146" s="42">
        <v>115</v>
      </c>
      <c r="B146" s="387" t="s">
        <v>24</v>
      </c>
      <c r="C146" s="424"/>
      <c r="D146" s="424"/>
      <c r="E146" s="525"/>
      <c r="F146" s="525"/>
      <c r="G146" s="424"/>
      <c r="H146" s="526"/>
      <c r="I146" s="526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04"/>
      <c r="X146" s="510"/>
      <c r="Y146" s="504"/>
      <c r="Z146" s="504"/>
      <c r="AA146" s="505"/>
    </row>
    <row r="147" s="349" customFormat="1" ht="26" spans="1:27">
      <c r="A147" s="42">
        <f>SUM(1+A145)</f>
        <v>114</v>
      </c>
      <c r="B147" s="387" t="s">
        <v>24</v>
      </c>
      <c r="C147" s="424" t="s">
        <v>262</v>
      </c>
      <c r="D147" s="424" t="s">
        <v>262</v>
      </c>
      <c r="E147" s="447">
        <v>30500</v>
      </c>
      <c r="F147" s="447">
        <v>30500</v>
      </c>
      <c r="G147" s="424" t="s">
        <v>260</v>
      </c>
      <c r="H147" s="475">
        <v>46125</v>
      </c>
      <c r="I147" s="475" t="s">
        <v>261</v>
      </c>
      <c r="J147" s="475" t="s">
        <v>261</v>
      </c>
      <c r="K147" s="475">
        <v>46129</v>
      </c>
      <c r="L147" s="475">
        <v>46134</v>
      </c>
      <c r="M147" s="475">
        <v>46136</v>
      </c>
      <c r="N147" s="526" t="s">
        <v>34</v>
      </c>
      <c r="O147" s="475">
        <v>46139</v>
      </c>
      <c r="P147" s="475">
        <v>46140</v>
      </c>
      <c r="Q147" s="475">
        <v>46141</v>
      </c>
      <c r="R147" s="475" t="s">
        <v>263</v>
      </c>
      <c r="S147" s="475">
        <v>46141</v>
      </c>
      <c r="T147" s="475">
        <v>46146</v>
      </c>
      <c r="U147" s="475">
        <v>46146</v>
      </c>
      <c r="V147" s="475">
        <v>46157</v>
      </c>
      <c r="W147" s="527"/>
      <c r="X147" s="530"/>
      <c r="Y147" s="527"/>
      <c r="Z147" s="527"/>
      <c r="AA147" s="529"/>
    </row>
    <row r="148" s="349" customFormat="1" ht="26" spans="1:27">
      <c r="A148" s="42">
        <v>115</v>
      </c>
      <c r="B148" s="387" t="s">
        <v>24</v>
      </c>
      <c r="C148" s="424" t="s">
        <v>264</v>
      </c>
      <c r="D148" s="424" t="s">
        <v>264</v>
      </c>
      <c r="E148" s="447">
        <v>35500</v>
      </c>
      <c r="F148" s="447">
        <v>35500</v>
      </c>
      <c r="G148" s="424" t="s">
        <v>260</v>
      </c>
      <c r="H148" s="475">
        <v>46125</v>
      </c>
      <c r="I148" s="475" t="s">
        <v>261</v>
      </c>
      <c r="J148" s="475" t="s">
        <v>261</v>
      </c>
      <c r="K148" s="475">
        <v>46129</v>
      </c>
      <c r="L148" s="475">
        <v>46134</v>
      </c>
      <c r="M148" s="475">
        <v>46136</v>
      </c>
      <c r="N148" s="526" t="s">
        <v>34</v>
      </c>
      <c r="O148" s="475">
        <v>46139</v>
      </c>
      <c r="P148" s="475">
        <v>46140</v>
      </c>
      <c r="Q148" s="475">
        <v>46141</v>
      </c>
      <c r="R148" s="475" t="s">
        <v>263</v>
      </c>
      <c r="S148" s="475">
        <v>46141</v>
      </c>
      <c r="T148" s="475">
        <v>46148</v>
      </c>
      <c r="U148" s="475">
        <v>46148</v>
      </c>
      <c r="V148" s="475">
        <v>46160</v>
      </c>
      <c r="W148" s="527"/>
      <c r="X148" s="530"/>
      <c r="Y148" s="527"/>
      <c r="Z148" s="527"/>
      <c r="AA148" s="529"/>
    </row>
    <row r="149" s="349" customFormat="1" ht="26" spans="1:27">
      <c r="A149" s="42">
        <f>SUM(A148+1)</f>
        <v>116</v>
      </c>
      <c r="B149" s="387" t="s">
        <v>24</v>
      </c>
      <c r="C149" s="424" t="s">
        <v>265</v>
      </c>
      <c r="D149" s="424" t="s">
        <v>265</v>
      </c>
      <c r="E149" s="447">
        <v>30500</v>
      </c>
      <c r="F149" s="447">
        <v>30500</v>
      </c>
      <c r="G149" s="424" t="s">
        <v>260</v>
      </c>
      <c r="H149" s="475">
        <v>46139</v>
      </c>
      <c r="I149" s="475" t="s">
        <v>261</v>
      </c>
      <c r="J149" s="475" t="s">
        <v>261</v>
      </c>
      <c r="K149" s="475">
        <v>46147</v>
      </c>
      <c r="L149" s="475">
        <v>46150</v>
      </c>
      <c r="M149" s="475">
        <v>46153</v>
      </c>
      <c r="N149" s="526" t="s">
        <v>34</v>
      </c>
      <c r="O149" s="475">
        <v>46154</v>
      </c>
      <c r="P149" s="475">
        <v>46155</v>
      </c>
      <c r="Q149" s="475">
        <v>46157</v>
      </c>
      <c r="R149" s="475" t="s">
        <v>263</v>
      </c>
      <c r="S149" s="475">
        <v>46160</v>
      </c>
      <c r="T149" s="475">
        <v>46174</v>
      </c>
      <c r="U149" s="475">
        <v>46174</v>
      </c>
      <c r="V149" s="475">
        <v>46185</v>
      </c>
      <c r="W149" s="527"/>
      <c r="X149" s="530"/>
      <c r="Y149" s="527"/>
      <c r="Z149" s="527"/>
      <c r="AA149" s="529"/>
    </row>
    <row r="150" s="349" customFormat="1" ht="26" spans="1:27">
      <c r="A150" s="42">
        <f t="shared" ref="A150:A152" si="10">SUM(A149+1)</f>
        <v>117</v>
      </c>
      <c r="B150" s="387" t="s">
        <v>24</v>
      </c>
      <c r="C150" s="424" t="s">
        <v>266</v>
      </c>
      <c r="D150" s="424" t="s">
        <v>266</v>
      </c>
      <c r="E150" s="447">
        <v>30500</v>
      </c>
      <c r="F150" s="447">
        <v>30500</v>
      </c>
      <c r="G150" s="424" t="s">
        <v>260</v>
      </c>
      <c r="H150" s="475">
        <v>46125</v>
      </c>
      <c r="I150" s="475" t="s">
        <v>261</v>
      </c>
      <c r="J150" s="475" t="s">
        <v>261</v>
      </c>
      <c r="K150" s="475">
        <v>46129</v>
      </c>
      <c r="L150" s="475">
        <v>46134</v>
      </c>
      <c r="M150" s="475">
        <v>46136</v>
      </c>
      <c r="N150" s="526" t="s">
        <v>34</v>
      </c>
      <c r="O150" s="475">
        <v>46139</v>
      </c>
      <c r="P150" s="475">
        <v>46140</v>
      </c>
      <c r="Q150" s="475">
        <v>46141</v>
      </c>
      <c r="R150" s="475" t="s">
        <v>263</v>
      </c>
      <c r="S150" s="475">
        <v>46160</v>
      </c>
      <c r="T150" s="475" t="s">
        <v>267</v>
      </c>
      <c r="U150" s="475">
        <v>46175</v>
      </c>
      <c r="V150" s="475">
        <v>46188</v>
      </c>
      <c r="W150" s="531"/>
      <c r="X150" s="528"/>
      <c r="Y150" s="531"/>
      <c r="Z150" s="527"/>
      <c r="AA150" s="529"/>
    </row>
    <row r="151" s="349" customFormat="1" ht="26" spans="1:27">
      <c r="A151" s="42">
        <f t="shared" si="10"/>
        <v>118</v>
      </c>
      <c r="B151" s="387" t="s">
        <v>24</v>
      </c>
      <c r="C151" s="68" t="s">
        <v>268</v>
      </c>
      <c r="D151" s="68" t="s">
        <v>268</v>
      </c>
      <c r="E151" s="447">
        <v>30500</v>
      </c>
      <c r="F151" s="447">
        <v>30500</v>
      </c>
      <c r="G151" s="424" t="s">
        <v>260</v>
      </c>
      <c r="H151" s="475">
        <v>46125</v>
      </c>
      <c r="I151" s="475" t="s">
        <v>261</v>
      </c>
      <c r="J151" s="475" t="s">
        <v>261</v>
      </c>
      <c r="K151" s="475">
        <v>46129</v>
      </c>
      <c r="L151" s="475">
        <v>46134</v>
      </c>
      <c r="M151" s="475">
        <v>46136</v>
      </c>
      <c r="N151" s="526" t="s">
        <v>34</v>
      </c>
      <c r="O151" s="475">
        <v>46139</v>
      </c>
      <c r="P151" s="475">
        <v>46140</v>
      </c>
      <c r="Q151" s="475">
        <v>46141</v>
      </c>
      <c r="R151" s="475" t="s">
        <v>263</v>
      </c>
      <c r="S151" s="475">
        <v>46160</v>
      </c>
      <c r="T151" s="475">
        <v>46177</v>
      </c>
      <c r="U151" s="475">
        <v>46146</v>
      </c>
      <c r="V151" s="475">
        <v>46189</v>
      </c>
      <c r="W151" s="531"/>
      <c r="X151" s="528"/>
      <c r="Y151" s="531"/>
      <c r="Z151" s="527"/>
      <c r="AA151" s="529"/>
    </row>
    <row r="152" s="349" customFormat="1" ht="26" hidden="1" spans="1:27">
      <c r="A152" s="42">
        <f t="shared" si="10"/>
        <v>119</v>
      </c>
      <c r="B152" s="387" t="s">
        <v>24</v>
      </c>
      <c r="C152" s="68" t="s">
        <v>269</v>
      </c>
      <c r="D152" s="68" t="s">
        <v>269</v>
      </c>
      <c r="E152" s="447">
        <v>30500</v>
      </c>
      <c r="F152" s="447">
        <v>30500</v>
      </c>
      <c r="G152" s="424" t="s">
        <v>260</v>
      </c>
      <c r="H152" s="475">
        <v>46125</v>
      </c>
      <c r="I152" s="475" t="s">
        <v>261</v>
      </c>
      <c r="J152" s="475" t="s">
        <v>261</v>
      </c>
      <c r="K152" s="475">
        <v>46129</v>
      </c>
      <c r="L152" s="475">
        <v>46134</v>
      </c>
      <c r="M152" s="475">
        <v>46136</v>
      </c>
      <c r="N152" s="526" t="s">
        <v>34</v>
      </c>
      <c r="O152" s="475">
        <v>46139</v>
      </c>
      <c r="P152" s="475">
        <v>46140</v>
      </c>
      <c r="Q152" s="475">
        <v>46141</v>
      </c>
      <c r="R152" s="475" t="s">
        <v>263</v>
      </c>
      <c r="S152" s="475">
        <v>46141</v>
      </c>
      <c r="T152" s="475">
        <v>46146</v>
      </c>
      <c r="U152" s="475">
        <v>46157</v>
      </c>
      <c r="V152" s="475">
        <v>46164</v>
      </c>
      <c r="W152" s="531"/>
      <c r="X152" s="528"/>
      <c r="Y152" s="531"/>
      <c r="Z152" s="531"/>
      <c r="AA152" s="532"/>
    </row>
    <row r="153" s="349" customFormat="1" ht="26" spans="1:27">
      <c r="A153" s="42">
        <v>119</v>
      </c>
      <c r="B153" s="387" t="s">
        <v>24</v>
      </c>
      <c r="C153" s="424" t="s">
        <v>270</v>
      </c>
      <c r="D153" s="424" t="s">
        <v>271</v>
      </c>
      <c r="E153" s="447">
        <v>30500</v>
      </c>
      <c r="F153" s="447">
        <v>30500</v>
      </c>
      <c r="G153" s="424" t="s">
        <v>260</v>
      </c>
      <c r="H153" s="475">
        <v>46125</v>
      </c>
      <c r="I153" s="475" t="s">
        <v>261</v>
      </c>
      <c r="J153" s="475" t="s">
        <v>261</v>
      </c>
      <c r="K153" s="475">
        <v>46129</v>
      </c>
      <c r="L153" s="475">
        <v>46134</v>
      </c>
      <c r="M153" s="475">
        <v>46136</v>
      </c>
      <c r="N153" s="526" t="s">
        <v>34</v>
      </c>
      <c r="O153" s="475">
        <v>46139</v>
      </c>
      <c r="P153" s="475">
        <v>46140</v>
      </c>
      <c r="Q153" s="475">
        <v>46141</v>
      </c>
      <c r="R153" s="475" t="s">
        <v>263</v>
      </c>
      <c r="S153" s="475">
        <v>46160</v>
      </c>
      <c r="T153" s="475">
        <v>46178</v>
      </c>
      <c r="U153" s="475">
        <v>46178</v>
      </c>
      <c r="V153" s="475">
        <v>46190</v>
      </c>
      <c r="W153" s="531"/>
      <c r="X153" s="528"/>
      <c r="Y153" s="531"/>
      <c r="Z153" s="531"/>
      <c r="AA153" s="532"/>
    </row>
    <row r="154" s="349" customFormat="1" ht="39" spans="1:27">
      <c r="A154" s="42">
        <f t="shared" ref="A154:A172" si="11">SUM(A153+1)</f>
        <v>120</v>
      </c>
      <c r="B154" s="387" t="s">
        <v>24</v>
      </c>
      <c r="C154" s="533" t="s">
        <v>272</v>
      </c>
      <c r="D154" s="533" t="s">
        <v>273</v>
      </c>
      <c r="E154" s="447">
        <v>47500</v>
      </c>
      <c r="F154" s="447">
        <v>47500</v>
      </c>
      <c r="G154" s="424" t="s">
        <v>260</v>
      </c>
      <c r="H154" s="475">
        <v>46205</v>
      </c>
      <c r="I154" s="475" t="s">
        <v>261</v>
      </c>
      <c r="J154" s="475" t="s">
        <v>261</v>
      </c>
      <c r="K154" s="475">
        <v>46211</v>
      </c>
      <c r="L154" s="475">
        <v>46216</v>
      </c>
      <c r="M154" s="475">
        <v>46217</v>
      </c>
      <c r="N154" s="526" t="s">
        <v>34</v>
      </c>
      <c r="O154" s="475">
        <v>46219</v>
      </c>
      <c r="P154" s="475">
        <v>46220</v>
      </c>
      <c r="Q154" s="475">
        <v>46225</v>
      </c>
      <c r="R154" s="475" t="s">
        <v>263</v>
      </c>
      <c r="S154" s="475">
        <v>46227</v>
      </c>
      <c r="T154" s="526" t="s">
        <v>274</v>
      </c>
      <c r="U154" s="526">
        <v>46248</v>
      </c>
      <c r="V154" s="526">
        <v>46231</v>
      </c>
      <c r="W154" s="527"/>
      <c r="X154" s="530"/>
      <c r="Y154" s="527"/>
      <c r="Z154" s="527"/>
      <c r="AA154" s="529"/>
    </row>
    <row r="155" s="349" customFormat="1" ht="39" spans="1:27">
      <c r="A155" s="42">
        <f t="shared" si="11"/>
        <v>121</v>
      </c>
      <c r="B155" s="387" t="s">
        <v>24</v>
      </c>
      <c r="C155" s="533" t="s">
        <v>275</v>
      </c>
      <c r="D155" s="533" t="s">
        <v>276</v>
      </c>
      <c r="E155" s="447">
        <v>43500</v>
      </c>
      <c r="F155" s="447">
        <v>43500</v>
      </c>
      <c r="G155" s="424" t="s">
        <v>260</v>
      </c>
      <c r="H155" s="475">
        <v>46205</v>
      </c>
      <c r="I155" s="475" t="s">
        <v>261</v>
      </c>
      <c r="J155" s="475" t="s">
        <v>261</v>
      </c>
      <c r="K155" s="475">
        <v>46211</v>
      </c>
      <c r="L155" s="475">
        <v>46216</v>
      </c>
      <c r="M155" s="475">
        <v>46217</v>
      </c>
      <c r="N155" s="526" t="s">
        <v>34</v>
      </c>
      <c r="O155" s="475">
        <v>46219</v>
      </c>
      <c r="P155" s="475">
        <v>46220</v>
      </c>
      <c r="Q155" s="475">
        <v>46225</v>
      </c>
      <c r="R155" s="475" t="s">
        <v>263</v>
      </c>
      <c r="S155" s="475">
        <v>46227</v>
      </c>
      <c r="T155" s="526">
        <v>46251</v>
      </c>
      <c r="U155" s="526">
        <v>46255</v>
      </c>
      <c r="V155" s="526">
        <v>46269</v>
      </c>
      <c r="W155" s="527"/>
      <c r="X155" s="528"/>
      <c r="Y155" s="527"/>
      <c r="Z155" s="527"/>
      <c r="AA155" s="529"/>
    </row>
    <row r="156" s="349" customFormat="1" ht="26" spans="1:27">
      <c r="A156" s="42">
        <f t="shared" si="11"/>
        <v>122</v>
      </c>
      <c r="B156" s="387" t="s">
        <v>24</v>
      </c>
      <c r="C156" s="533" t="s">
        <v>277</v>
      </c>
      <c r="D156" s="533" t="s">
        <v>277</v>
      </c>
      <c r="E156" s="447">
        <v>43500</v>
      </c>
      <c r="F156" s="447">
        <v>43500</v>
      </c>
      <c r="G156" s="424" t="s">
        <v>260</v>
      </c>
      <c r="H156" s="475">
        <v>46205</v>
      </c>
      <c r="I156" s="475" t="s">
        <v>261</v>
      </c>
      <c r="J156" s="475" t="s">
        <v>261</v>
      </c>
      <c r="K156" s="475">
        <v>46211</v>
      </c>
      <c r="L156" s="475">
        <v>46216</v>
      </c>
      <c r="M156" s="475">
        <v>46217</v>
      </c>
      <c r="N156" s="526" t="s">
        <v>34</v>
      </c>
      <c r="O156" s="475">
        <v>46219</v>
      </c>
      <c r="P156" s="475">
        <v>46220</v>
      </c>
      <c r="Q156" s="475">
        <v>46225</v>
      </c>
      <c r="R156" s="475" t="s">
        <v>263</v>
      </c>
      <c r="S156" s="475">
        <v>46227</v>
      </c>
      <c r="T156" s="526">
        <v>46272</v>
      </c>
      <c r="U156" s="526">
        <v>46276</v>
      </c>
      <c r="V156" s="526">
        <v>46283</v>
      </c>
      <c r="W156" s="531"/>
      <c r="X156" s="528"/>
      <c r="Y156" s="531"/>
      <c r="Z156" s="527"/>
      <c r="AA156" s="529"/>
    </row>
    <row r="157" s="349" customFormat="1" ht="26" spans="1:27">
      <c r="A157" s="42">
        <f t="shared" si="11"/>
        <v>123</v>
      </c>
      <c r="B157" s="387" t="s">
        <v>24</v>
      </c>
      <c r="C157" s="68" t="s">
        <v>278</v>
      </c>
      <c r="D157" s="68" t="s">
        <v>278</v>
      </c>
      <c r="E157" s="534">
        <v>30000</v>
      </c>
      <c r="F157" s="534">
        <v>30000</v>
      </c>
      <c r="G157" s="68" t="s">
        <v>260</v>
      </c>
      <c r="H157" s="475">
        <v>46125</v>
      </c>
      <c r="I157" s="475" t="s">
        <v>261</v>
      </c>
      <c r="J157" s="475" t="s">
        <v>261</v>
      </c>
      <c r="K157" s="475">
        <v>46129</v>
      </c>
      <c r="L157" s="475">
        <v>46134</v>
      </c>
      <c r="M157" s="475">
        <v>46136</v>
      </c>
      <c r="N157" s="526" t="s">
        <v>34</v>
      </c>
      <c r="O157" s="475">
        <v>46139</v>
      </c>
      <c r="P157" s="475">
        <v>46140</v>
      </c>
      <c r="Q157" s="475">
        <v>46141</v>
      </c>
      <c r="R157" s="475" t="s">
        <v>263</v>
      </c>
      <c r="S157" s="475">
        <v>46141</v>
      </c>
      <c r="T157" s="526">
        <v>46146</v>
      </c>
      <c r="U157" s="526">
        <v>46171</v>
      </c>
      <c r="V157" s="526">
        <v>46185</v>
      </c>
      <c r="W157" s="531"/>
      <c r="X157" s="528"/>
      <c r="Y157" s="531"/>
      <c r="Z157" s="527"/>
      <c r="AA157" s="529"/>
    </row>
    <row r="158" s="349" customFormat="1" ht="13" spans="1:27">
      <c r="A158" s="42">
        <f t="shared" si="11"/>
        <v>124</v>
      </c>
      <c r="B158" s="387" t="s">
        <v>24</v>
      </c>
      <c r="C158" s="68" t="s">
        <v>279</v>
      </c>
      <c r="D158" s="68" t="s">
        <v>279</v>
      </c>
      <c r="E158" s="534">
        <v>15000</v>
      </c>
      <c r="F158" s="534">
        <v>15000</v>
      </c>
      <c r="G158" s="68" t="s">
        <v>260</v>
      </c>
      <c r="H158" s="475">
        <v>46126</v>
      </c>
      <c r="I158" s="475" t="s">
        <v>261</v>
      </c>
      <c r="J158" s="475" t="s">
        <v>261</v>
      </c>
      <c r="K158" s="475">
        <v>46129</v>
      </c>
      <c r="L158" s="475">
        <v>46134</v>
      </c>
      <c r="M158" s="475">
        <v>46136</v>
      </c>
      <c r="N158" s="526" t="s">
        <v>34</v>
      </c>
      <c r="O158" s="475">
        <v>46139</v>
      </c>
      <c r="P158" s="475">
        <v>45410</v>
      </c>
      <c r="Q158" s="475">
        <v>46141</v>
      </c>
      <c r="R158" s="475" t="s">
        <v>263</v>
      </c>
      <c r="S158" s="475">
        <v>46141</v>
      </c>
      <c r="T158" s="526">
        <v>46153</v>
      </c>
      <c r="U158" s="526">
        <v>46157</v>
      </c>
      <c r="V158" s="526">
        <v>46164</v>
      </c>
      <c r="W158" s="531"/>
      <c r="X158" s="528"/>
      <c r="Y158" s="531"/>
      <c r="Z158" s="527"/>
      <c r="AA158" s="529"/>
    </row>
    <row r="159" s="349" customFormat="1" ht="52" spans="1:27">
      <c r="A159" s="42">
        <f t="shared" si="11"/>
        <v>125</v>
      </c>
      <c r="B159" s="387" t="s">
        <v>24</v>
      </c>
      <c r="C159" s="68" t="s">
        <v>280</v>
      </c>
      <c r="D159" s="68" t="s">
        <v>281</v>
      </c>
      <c r="E159" s="447">
        <v>20000</v>
      </c>
      <c r="F159" s="447">
        <v>20000</v>
      </c>
      <c r="G159" s="68" t="s">
        <v>260</v>
      </c>
      <c r="H159" s="475">
        <v>46303</v>
      </c>
      <c r="I159" s="475" t="s">
        <v>261</v>
      </c>
      <c r="J159" s="475" t="s">
        <v>261</v>
      </c>
      <c r="K159" s="475">
        <v>46308</v>
      </c>
      <c r="L159" s="475">
        <v>46309</v>
      </c>
      <c r="M159" s="475">
        <v>46309</v>
      </c>
      <c r="N159" s="526" t="s">
        <v>34</v>
      </c>
      <c r="O159" s="475">
        <v>46314</v>
      </c>
      <c r="P159" s="475">
        <v>46315</v>
      </c>
      <c r="Q159" s="475">
        <v>46316</v>
      </c>
      <c r="R159" s="475" t="s">
        <v>34</v>
      </c>
      <c r="S159" s="475">
        <v>46316</v>
      </c>
      <c r="T159" s="475">
        <v>46335</v>
      </c>
      <c r="U159" s="475">
        <v>46339</v>
      </c>
      <c r="V159" s="475">
        <v>46354</v>
      </c>
      <c r="W159" s="531"/>
      <c r="X159" s="528"/>
      <c r="Y159" s="531"/>
      <c r="Z159" s="527"/>
      <c r="AA159" s="529"/>
    </row>
    <row r="160" s="349" customFormat="1" ht="52" spans="1:27">
      <c r="A160" s="42">
        <f t="shared" si="11"/>
        <v>126</v>
      </c>
      <c r="B160" s="387" t="s">
        <v>24</v>
      </c>
      <c r="C160" s="68" t="s">
        <v>280</v>
      </c>
      <c r="D160" s="68" t="s">
        <v>282</v>
      </c>
      <c r="E160" s="447">
        <v>20000</v>
      </c>
      <c r="F160" s="447">
        <v>20000</v>
      </c>
      <c r="G160" s="68" t="s">
        <v>260</v>
      </c>
      <c r="H160" s="475">
        <v>46303</v>
      </c>
      <c r="I160" s="475" t="s">
        <v>261</v>
      </c>
      <c r="J160" s="475" t="s">
        <v>261</v>
      </c>
      <c r="K160" s="475">
        <v>46308</v>
      </c>
      <c r="L160" s="475">
        <v>46309</v>
      </c>
      <c r="M160" s="475">
        <v>46309</v>
      </c>
      <c r="N160" s="526" t="s">
        <v>34</v>
      </c>
      <c r="O160" s="475">
        <v>46314</v>
      </c>
      <c r="P160" s="475">
        <v>46315</v>
      </c>
      <c r="Q160" s="475">
        <v>46316</v>
      </c>
      <c r="R160" s="475" t="s">
        <v>34</v>
      </c>
      <c r="S160" s="475">
        <v>46329</v>
      </c>
      <c r="T160" s="475">
        <v>46342</v>
      </c>
      <c r="U160" s="475">
        <v>46346</v>
      </c>
      <c r="V160" s="475">
        <v>46354</v>
      </c>
      <c r="W160" s="531"/>
      <c r="X160" s="528"/>
      <c r="Y160" s="531"/>
      <c r="Z160" s="527"/>
      <c r="AA160" s="529"/>
    </row>
    <row r="161" s="349" customFormat="1" ht="52" spans="1:27">
      <c r="A161" s="42">
        <f t="shared" si="11"/>
        <v>127</v>
      </c>
      <c r="B161" s="387" t="s">
        <v>24</v>
      </c>
      <c r="C161" s="68" t="s">
        <v>280</v>
      </c>
      <c r="D161" s="68" t="s">
        <v>283</v>
      </c>
      <c r="E161" s="447">
        <v>12000</v>
      </c>
      <c r="F161" s="447">
        <v>12000</v>
      </c>
      <c r="G161" s="68" t="s">
        <v>260</v>
      </c>
      <c r="H161" s="475">
        <v>46125</v>
      </c>
      <c r="I161" s="475" t="s">
        <v>261</v>
      </c>
      <c r="J161" s="475" t="s">
        <v>261</v>
      </c>
      <c r="K161" s="475">
        <v>46134</v>
      </c>
      <c r="L161" s="475">
        <v>46136</v>
      </c>
      <c r="M161" s="475">
        <v>46141</v>
      </c>
      <c r="N161" s="526" t="s">
        <v>34</v>
      </c>
      <c r="O161" s="475">
        <v>46148</v>
      </c>
      <c r="P161" s="475">
        <v>46154</v>
      </c>
      <c r="Q161" s="475">
        <v>46161</v>
      </c>
      <c r="R161" s="475" t="s">
        <v>34</v>
      </c>
      <c r="S161" s="475">
        <v>46164</v>
      </c>
      <c r="T161" s="475">
        <v>46167</v>
      </c>
      <c r="U161" s="475">
        <v>46444</v>
      </c>
      <c r="V161" s="475">
        <v>46459</v>
      </c>
      <c r="W161" s="531"/>
      <c r="X161" s="528"/>
      <c r="Y161" s="531"/>
      <c r="Z161" s="527"/>
      <c r="AA161" s="529"/>
    </row>
    <row r="162" s="349" customFormat="1" ht="52" spans="1:27">
      <c r="A162" s="42">
        <f t="shared" si="11"/>
        <v>128</v>
      </c>
      <c r="B162" s="387" t="s">
        <v>24</v>
      </c>
      <c r="C162" s="68" t="s">
        <v>280</v>
      </c>
      <c r="D162" s="68" t="s">
        <v>284</v>
      </c>
      <c r="E162" s="447">
        <v>35000</v>
      </c>
      <c r="F162" s="447">
        <v>35000</v>
      </c>
      <c r="G162" s="68" t="s">
        <v>260</v>
      </c>
      <c r="H162" s="475">
        <v>46310</v>
      </c>
      <c r="I162" s="475" t="s">
        <v>261</v>
      </c>
      <c r="J162" s="475" t="s">
        <v>261</v>
      </c>
      <c r="K162" s="475">
        <v>46316</v>
      </c>
      <c r="L162" s="475">
        <v>46318</v>
      </c>
      <c r="M162" s="475">
        <v>46322</v>
      </c>
      <c r="N162" s="526" t="s">
        <v>34</v>
      </c>
      <c r="O162" s="475">
        <v>46325</v>
      </c>
      <c r="P162" s="475">
        <v>46328</v>
      </c>
      <c r="Q162" s="475">
        <v>46329</v>
      </c>
      <c r="R162" s="475" t="s">
        <v>34</v>
      </c>
      <c r="S162" s="475">
        <v>46329</v>
      </c>
      <c r="T162" s="475">
        <v>46335</v>
      </c>
      <c r="U162" s="475">
        <v>46339</v>
      </c>
      <c r="V162" s="475">
        <v>46353</v>
      </c>
      <c r="W162" s="531"/>
      <c r="X162" s="528"/>
      <c r="Y162" s="531"/>
      <c r="Z162" s="527"/>
      <c r="AA162" s="529"/>
    </row>
    <row r="163" s="349" customFormat="1" ht="52" spans="1:27">
      <c r="A163" s="42">
        <f t="shared" si="11"/>
        <v>129</v>
      </c>
      <c r="B163" s="387" t="s">
        <v>24</v>
      </c>
      <c r="C163" s="68" t="s">
        <v>280</v>
      </c>
      <c r="D163" s="68" t="s">
        <v>285</v>
      </c>
      <c r="E163" s="447">
        <v>35000</v>
      </c>
      <c r="F163" s="447">
        <v>35000</v>
      </c>
      <c r="G163" s="68" t="s">
        <v>260</v>
      </c>
      <c r="H163" s="475">
        <v>46310</v>
      </c>
      <c r="I163" s="475" t="s">
        <v>261</v>
      </c>
      <c r="J163" s="475" t="s">
        <v>261</v>
      </c>
      <c r="K163" s="475">
        <v>46316</v>
      </c>
      <c r="L163" s="475">
        <v>46318</v>
      </c>
      <c r="M163" s="475">
        <v>46322</v>
      </c>
      <c r="N163" s="526" t="s">
        <v>34</v>
      </c>
      <c r="O163" s="475">
        <v>46325</v>
      </c>
      <c r="P163" s="475">
        <v>46328</v>
      </c>
      <c r="Q163" s="475">
        <v>46329</v>
      </c>
      <c r="R163" s="475" t="s">
        <v>34</v>
      </c>
      <c r="S163" s="475">
        <v>46329</v>
      </c>
      <c r="T163" s="475">
        <v>46342</v>
      </c>
      <c r="U163" s="475">
        <v>46346</v>
      </c>
      <c r="V163" s="475">
        <v>46367</v>
      </c>
      <c r="W163" s="531"/>
      <c r="X163" s="528"/>
      <c r="Y163" s="531"/>
      <c r="Z163" s="527"/>
      <c r="AA163" s="529"/>
    </row>
    <row r="164" s="349" customFormat="1" ht="52" spans="1:27">
      <c r="A164" s="42">
        <f t="shared" si="11"/>
        <v>130</v>
      </c>
      <c r="B164" s="387" t="s">
        <v>24</v>
      </c>
      <c r="C164" s="68" t="s">
        <v>280</v>
      </c>
      <c r="D164" s="68" t="s">
        <v>286</v>
      </c>
      <c r="E164" s="447">
        <v>22000</v>
      </c>
      <c r="F164" s="447">
        <v>22000</v>
      </c>
      <c r="G164" s="68" t="s">
        <v>260</v>
      </c>
      <c r="H164" s="475">
        <v>46328</v>
      </c>
      <c r="I164" s="475" t="s">
        <v>261</v>
      </c>
      <c r="J164" s="475" t="s">
        <v>261</v>
      </c>
      <c r="K164" s="475">
        <v>46332</v>
      </c>
      <c r="L164" s="475">
        <v>46337</v>
      </c>
      <c r="M164" s="475">
        <v>46339</v>
      </c>
      <c r="N164" s="526" t="s">
        <v>34</v>
      </c>
      <c r="O164" s="475">
        <v>46344</v>
      </c>
      <c r="P164" s="475">
        <v>46345</v>
      </c>
      <c r="Q164" s="475">
        <v>46329</v>
      </c>
      <c r="R164" s="475" t="s">
        <v>34</v>
      </c>
      <c r="S164" s="475">
        <v>46329</v>
      </c>
      <c r="T164" s="475">
        <v>46349</v>
      </c>
      <c r="U164" s="475">
        <v>46353</v>
      </c>
      <c r="V164" s="475">
        <v>46367</v>
      </c>
      <c r="W164" s="531"/>
      <c r="X164" s="528"/>
      <c r="Y164" s="531"/>
      <c r="Z164" s="527"/>
      <c r="AA164" s="529"/>
    </row>
    <row r="165" s="349" customFormat="1" ht="52" spans="1:27">
      <c r="A165" s="42">
        <f t="shared" si="11"/>
        <v>131</v>
      </c>
      <c r="B165" s="387" t="s">
        <v>24</v>
      </c>
      <c r="C165" s="68" t="s">
        <v>280</v>
      </c>
      <c r="D165" s="68" t="s">
        <v>287</v>
      </c>
      <c r="E165" s="447">
        <v>35000</v>
      </c>
      <c r="F165" s="447">
        <v>35000</v>
      </c>
      <c r="G165" s="68" t="s">
        <v>260</v>
      </c>
      <c r="H165" s="475">
        <v>46328</v>
      </c>
      <c r="I165" s="475" t="s">
        <v>261</v>
      </c>
      <c r="J165" s="475" t="s">
        <v>261</v>
      </c>
      <c r="K165" s="475">
        <v>46332</v>
      </c>
      <c r="L165" s="475">
        <v>46337</v>
      </c>
      <c r="M165" s="475">
        <v>46339</v>
      </c>
      <c r="N165" s="526" t="s">
        <v>34</v>
      </c>
      <c r="O165" s="475">
        <v>46344</v>
      </c>
      <c r="P165" s="475">
        <v>46345</v>
      </c>
      <c r="Q165" s="475">
        <v>46350</v>
      </c>
      <c r="R165" s="475" t="s">
        <v>34</v>
      </c>
      <c r="S165" s="475">
        <v>46350</v>
      </c>
      <c r="T165" s="475">
        <v>46363</v>
      </c>
      <c r="U165" s="475">
        <v>46367</v>
      </c>
      <c r="V165" s="475">
        <v>46402</v>
      </c>
      <c r="W165" s="531"/>
      <c r="X165" s="528"/>
      <c r="Y165" s="531"/>
      <c r="Z165" s="527"/>
      <c r="AA165" s="529"/>
    </row>
    <row r="166" s="349" customFormat="1" ht="52" spans="1:27">
      <c r="A166" s="42">
        <f t="shared" si="11"/>
        <v>132</v>
      </c>
      <c r="B166" s="387" t="s">
        <v>24</v>
      </c>
      <c r="C166" s="68" t="s">
        <v>280</v>
      </c>
      <c r="D166" s="68" t="s">
        <v>288</v>
      </c>
      <c r="E166" s="447">
        <v>20000</v>
      </c>
      <c r="F166" s="447">
        <v>20000</v>
      </c>
      <c r="G166" s="68" t="s">
        <v>260</v>
      </c>
      <c r="H166" s="475">
        <v>46391</v>
      </c>
      <c r="I166" s="475" t="s">
        <v>261</v>
      </c>
      <c r="J166" s="475" t="s">
        <v>261</v>
      </c>
      <c r="K166" s="475">
        <v>46399</v>
      </c>
      <c r="L166" s="475">
        <v>46402</v>
      </c>
      <c r="M166" s="475">
        <v>46407</v>
      </c>
      <c r="N166" s="526" t="s">
        <v>34</v>
      </c>
      <c r="O166" s="475">
        <v>46409</v>
      </c>
      <c r="P166" s="475">
        <v>46412</v>
      </c>
      <c r="Q166" s="475">
        <v>46413</v>
      </c>
      <c r="R166" s="475" t="s">
        <v>34</v>
      </c>
      <c r="S166" s="475">
        <v>46413</v>
      </c>
      <c r="T166" s="475">
        <v>46419</v>
      </c>
      <c r="U166" s="475">
        <v>46058</v>
      </c>
      <c r="V166" s="475">
        <v>46437</v>
      </c>
      <c r="W166" s="531"/>
      <c r="X166" s="528"/>
      <c r="Y166" s="531"/>
      <c r="Z166" s="527"/>
      <c r="AA166" s="529"/>
    </row>
    <row r="167" s="349" customFormat="1" ht="52" spans="1:27">
      <c r="A167" s="42">
        <f t="shared" si="11"/>
        <v>133</v>
      </c>
      <c r="B167" s="387" t="s">
        <v>24</v>
      </c>
      <c r="C167" s="68" t="s">
        <v>280</v>
      </c>
      <c r="D167" s="68" t="s">
        <v>289</v>
      </c>
      <c r="E167" s="447">
        <v>20000</v>
      </c>
      <c r="F167" s="447">
        <v>20000</v>
      </c>
      <c r="G167" s="68" t="s">
        <v>260</v>
      </c>
      <c r="H167" s="475">
        <v>46125</v>
      </c>
      <c r="I167" s="475" t="s">
        <v>261</v>
      </c>
      <c r="J167" s="475" t="s">
        <v>261</v>
      </c>
      <c r="K167" s="475">
        <v>46316</v>
      </c>
      <c r="L167" s="475">
        <v>46318</v>
      </c>
      <c r="M167" s="475">
        <v>46322</v>
      </c>
      <c r="N167" s="526" t="s">
        <v>34</v>
      </c>
      <c r="O167" s="475">
        <v>46325</v>
      </c>
      <c r="P167" s="475">
        <v>46328</v>
      </c>
      <c r="Q167" s="475">
        <v>46329</v>
      </c>
      <c r="R167" s="475" t="s">
        <v>34</v>
      </c>
      <c r="S167" s="475">
        <v>46329</v>
      </c>
      <c r="T167" s="475">
        <v>46335</v>
      </c>
      <c r="U167" s="475">
        <v>46367</v>
      </c>
      <c r="V167" s="475">
        <v>46374</v>
      </c>
      <c r="W167" s="531"/>
      <c r="X167" s="528"/>
      <c r="Y167" s="531"/>
      <c r="Z167" s="527"/>
      <c r="AA167" s="529"/>
    </row>
    <row r="168" s="349" customFormat="1" ht="52" spans="1:27">
      <c r="A168" s="42">
        <f t="shared" si="11"/>
        <v>134</v>
      </c>
      <c r="B168" s="387" t="s">
        <v>24</v>
      </c>
      <c r="C168" s="68" t="s">
        <v>280</v>
      </c>
      <c r="D168" s="68" t="s">
        <v>290</v>
      </c>
      <c r="E168" s="447">
        <v>20000</v>
      </c>
      <c r="F168" s="447">
        <v>20000</v>
      </c>
      <c r="G168" s="68" t="s">
        <v>260</v>
      </c>
      <c r="H168" s="475">
        <v>46125</v>
      </c>
      <c r="I168" s="475" t="s">
        <v>261</v>
      </c>
      <c r="J168" s="475" t="s">
        <v>261</v>
      </c>
      <c r="K168" s="475">
        <v>46316</v>
      </c>
      <c r="L168" s="475">
        <v>46318</v>
      </c>
      <c r="M168" s="475">
        <v>46322</v>
      </c>
      <c r="N168" s="526" t="s">
        <v>34</v>
      </c>
      <c r="O168" s="475">
        <v>46325</v>
      </c>
      <c r="P168" s="475">
        <v>46328</v>
      </c>
      <c r="Q168" s="475">
        <v>46329</v>
      </c>
      <c r="R168" s="475" t="s">
        <v>34</v>
      </c>
      <c r="S168" s="475">
        <v>46329</v>
      </c>
      <c r="T168" s="475">
        <v>46335</v>
      </c>
      <c r="U168" s="475">
        <v>46367</v>
      </c>
      <c r="V168" s="475">
        <v>46374</v>
      </c>
      <c r="W168" s="531"/>
      <c r="X168" s="528"/>
      <c r="Y168" s="531"/>
      <c r="Z168" s="527"/>
      <c r="AA168" s="529"/>
    </row>
    <row r="169" s="349" customFormat="1" ht="52" spans="1:27">
      <c r="A169" s="42">
        <f t="shared" si="11"/>
        <v>135</v>
      </c>
      <c r="B169" s="387" t="s">
        <v>24</v>
      </c>
      <c r="C169" s="68" t="s">
        <v>280</v>
      </c>
      <c r="D169" s="68" t="s">
        <v>291</v>
      </c>
      <c r="E169" s="447">
        <v>20000</v>
      </c>
      <c r="F169" s="447">
        <v>20000</v>
      </c>
      <c r="G169" s="68" t="s">
        <v>260</v>
      </c>
      <c r="H169" s="475">
        <v>46391</v>
      </c>
      <c r="I169" s="475" t="s">
        <v>261</v>
      </c>
      <c r="J169" s="475" t="s">
        <v>261</v>
      </c>
      <c r="K169" s="475">
        <v>46399</v>
      </c>
      <c r="L169" s="475">
        <v>46402</v>
      </c>
      <c r="M169" s="475">
        <v>46407</v>
      </c>
      <c r="N169" s="526" t="s">
        <v>34</v>
      </c>
      <c r="O169" s="475">
        <v>46409</v>
      </c>
      <c r="P169" s="475">
        <v>46412</v>
      </c>
      <c r="Q169" s="475">
        <v>46413</v>
      </c>
      <c r="R169" s="475" t="s">
        <v>34</v>
      </c>
      <c r="S169" s="475">
        <v>46413</v>
      </c>
      <c r="T169" s="475">
        <v>46426</v>
      </c>
      <c r="U169" s="475">
        <v>46065</v>
      </c>
      <c r="V169" s="475">
        <v>46437</v>
      </c>
      <c r="W169" s="531"/>
      <c r="X169" s="528"/>
      <c r="Y169" s="531"/>
      <c r="Z169" s="527"/>
      <c r="AA169" s="529"/>
    </row>
    <row r="170" s="349" customFormat="1" ht="52" spans="1:27">
      <c r="A170" s="42">
        <f t="shared" si="11"/>
        <v>136</v>
      </c>
      <c r="B170" s="387" t="s">
        <v>24</v>
      </c>
      <c r="C170" s="68" t="s">
        <v>280</v>
      </c>
      <c r="D170" s="68" t="s">
        <v>292</v>
      </c>
      <c r="E170" s="447">
        <v>20000</v>
      </c>
      <c r="F170" s="447">
        <v>20000</v>
      </c>
      <c r="G170" s="68" t="s">
        <v>260</v>
      </c>
      <c r="H170" s="475">
        <v>46405</v>
      </c>
      <c r="I170" s="475" t="s">
        <v>261</v>
      </c>
      <c r="J170" s="475" t="s">
        <v>261</v>
      </c>
      <c r="K170" s="475">
        <v>46409</v>
      </c>
      <c r="L170" s="475">
        <v>46414</v>
      </c>
      <c r="M170" s="475">
        <v>46322</v>
      </c>
      <c r="N170" s="526" t="s">
        <v>34</v>
      </c>
      <c r="O170" s="475">
        <v>46415</v>
      </c>
      <c r="P170" s="475">
        <v>46421</v>
      </c>
      <c r="Q170" s="475">
        <v>46057</v>
      </c>
      <c r="R170" s="475" t="s">
        <v>34</v>
      </c>
      <c r="S170" s="475">
        <v>46423</v>
      </c>
      <c r="T170" s="475">
        <v>46433</v>
      </c>
      <c r="U170" s="475">
        <v>46437</v>
      </c>
      <c r="V170" s="475">
        <v>46459</v>
      </c>
      <c r="W170" s="531"/>
      <c r="X170" s="528"/>
      <c r="Y170" s="531"/>
      <c r="Z170" s="527"/>
      <c r="AA170" s="529"/>
    </row>
    <row r="171" s="349" customFormat="1" ht="52" spans="1:27">
      <c r="A171" s="42">
        <f t="shared" si="11"/>
        <v>137</v>
      </c>
      <c r="B171" s="387" t="s">
        <v>24</v>
      </c>
      <c r="C171" s="68" t="s">
        <v>280</v>
      </c>
      <c r="D171" s="68" t="s">
        <v>293</v>
      </c>
      <c r="E171" s="447">
        <v>20000</v>
      </c>
      <c r="F171" s="447">
        <v>20000</v>
      </c>
      <c r="G171" s="68" t="s">
        <v>260</v>
      </c>
      <c r="H171" s="475">
        <v>46405</v>
      </c>
      <c r="I171" s="475" t="s">
        <v>261</v>
      </c>
      <c r="J171" s="475" t="s">
        <v>261</v>
      </c>
      <c r="K171" s="475">
        <v>46409</v>
      </c>
      <c r="L171" s="475">
        <v>46414</v>
      </c>
      <c r="M171" s="475">
        <v>46322</v>
      </c>
      <c r="N171" s="526" t="s">
        <v>34</v>
      </c>
      <c r="O171" s="475">
        <v>46415</v>
      </c>
      <c r="P171" s="475">
        <v>46421</v>
      </c>
      <c r="Q171" s="475">
        <v>46057</v>
      </c>
      <c r="R171" s="475" t="s">
        <v>34</v>
      </c>
      <c r="S171" s="475">
        <v>46423</v>
      </c>
      <c r="T171" s="475">
        <v>46440</v>
      </c>
      <c r="U171" s="475">
        <v>46444</v>
      </c>
      <c r="V171" s="475">
        <v>46466</v>
      </c>
      <c r="W171" s="531"/>
      <c r="X171" s="528"/>
      <c r="Y171" s="531"/>
      <c r="Z171" s="527"/>
      <c r="AA171" s="529"/>
    </row>
    <row r="172" s="349" customFormat="1" ht="52" spans="1:27">
      <c r="A172" s="42">
        <f t="shared" si="11"/>
        <v>138</v>
      </c>
      <c r="B172" s="387" t="s">
        <v>24</v>
      </c>
      <c r="C172" s="68" t="s">
        <v>280</v>
      </c>
      <c r="D172" s="68" t="s">
        <v>294</v>
      </c>
      <c r="E172" s="447">
        <v>20000</v>
      </c>
      <c r="F172" s="447">
        <v>20000</v>
      </c>
      <c r="G172" s="68" t="s">
        <v>260</v>
      </c>
      <c r="H172" s="475">
        <v>46405</v>
      </c>
      <c r="I172" s="475" t="s">
        <v>261</v>
      </c>
      <c r="J172" s="475" t="s">
        <v>261</v>
      </c>
      <c r="K172" s="475">
        <v>46409</v>
      </c>
      <c r="L172" s="475">
        <v>46414</v>
      </c>
      <c r="M172" s="475">
        <v>46322</v>
      </c>
      <c r="N172" s="526" t="s">
        <v>34</v>
      </c>
      <c r="O172" s="475">
        <v>46415</v>
      </c>
      <c r="P172" s="475">
        <v>46421</v>
      </c>
      <c r="Q172" s="475">
        <v>46057</v>
      </c>
      <c r="R172" s="475" t="s">
        <v>34</v>
      </c>
      <c r="S172" s="475">
        <v>46423</v>
      </c>
      <c r="T172" s="475">
        <v>46447</v>
      </c>
      <c r="U172" s="475">
        <v>46451</v>
      </c>
      <c r="V172" s="475">
        <v>46466</v>
      </c>
      <c r="W172" s="531"/>
      <c r="X172" s="528"/>
      <c r="Y172" s="531"/>
      <c r="Z172" s="527"/>
      <c r="AA172" s="529"/>
    </row>
    <row r="173" s="349" customFormat="1" ht="13" spans="1:27">
      <c r="A173" s="42"/>
      <c r="B173" s="535"/>
      <c r="C173" s="536"/>
      <c r="D173" s="74" t="s">
        <v>295</v>
      </c>
      <c r="E173" s="537">
        <f>SUM(E91:E172)</f>
        <v>7959659</v>
      </c>
      <c r="F173" s="537">
        <f>SUM(F91:F172)</f>
        <v>7597900</v>
      </c>
      <c r="G173" s="68"/>
      <c r="H173" s="538"/>
      <c r="I173" s="538"/>
      <c r="J173" s="538"/>
      <c r="K173" s="538"/>
      <c r="L173" s="538"/>
      <c r="M173" s="538"/>
      <c r="N173" s="539"/>
      <c r="O173" s="540"/>
      <c r="P173" s="540"/>
      <c r="Q173" s="540"/>
      <c r="R173" s="540"/>
      <c r="S173" s="540"/>
      <c r="T173" s="540"/>
      <c r="U173" s="540"/>
      <c r="V173" s="540"/>
      <c r="X173" s="541"/>
      <c r="Z173" s="542"/>
      <c r="AA173" s="543"/>
    </row>
    <row r="174" s="348" customFormat="1" spans="1:27">
      <c r="A174" s="42"/>
      <c r="B174" s="372"/>
      <c r="C174" s="536"/>
      <c r="D174" s="1"/>
      <c r="E174" s="391"/>
      <c r="F174" s="391"/>
      <c r="G174" s="369"/>
      <c r="H174" s="544"/>
      <c r="I174" s="544"/>
      <c r="J174" s="544"/>
      <c r="K174" s="544"/>
      <c r="L174" s="544"/>
      <c r="M174" s="544"/>
      <c r="N174" s="492"/>
      <c r="O174" s="492"/>
      <c r="P174" s="492"/>
      <c r="Q174" s="492"/>
      <c r="R174" s="492"/>
      <c r="S174" s="492"/>
      <c r="T174" s="492"/>
      <c r="U174" s="492"/>
      <c r="V174" s="545"/>
    </row>
    <row r="175" s="348" customFormat="1" spans="1:27">
      <c r="A175" s="42"/>
      <c r="B175" s="546" t="s">
        <v>296</v>
      </c>
      <c r="C175" s="547"/>
      <c r="D175" s="68"/>
      <c r="E175" s="463"/>
      <c r="F175" s="132"/>
      <c r="G175" s="369"/>
      <c r="H175" s="544"/>
      <c r="I175" s="544"/>
      <c r="J175" s="544"/>
      <c r="K175" s="544"/>
      <c r="L175" s="544"/>
      <c r="M175" s="544"/>
      <c r="N175" s="492"/>
      <c r="O175" s="492"/>
      <c r="P175" s="492"/>
      <c r="Q175" s="492"/>
      <c r="R175" s="492"/>
      <c r="S175" s="492"/>
      <c r="T175" s="492"/>
      <c r="U175" s="492"/>
      <c r="V175" s="545"/>
    </row>
    <row r="176" s="349" customFormat="1" ht="40" customHeight="1" spans="1:27">
      <c r="A176" s="42">
        <v>139</v>
      </c>
      <c r="B176" s="121" t="s">
        <v>24</v>
      </c>
      <c r="C176" s="548" t="s">
        <v>297</v>
      </c>
      <c r="D176" s="549" t="s">
        <v>298</v>
      </c>
      <c r="E176" s="550">
        <v>2622000</v>
      </c>
      <c r="F176" s="550">
        <v>2622000</v>
      </c>
      <c r="G176" s="121" t="s">
        <v>59</v>
      </c>
      <c r="H176" s="458">
        <v>46225</v>
      </c>
      <c r="I176" s="458">
        <v>46235</v>
      </c>
      <c r="J176" s="458">
        <v>46255</v>
      </c>
      <c r="K176" s="458">
        <v>46258</v>
      </c>
      <c r="L176" s="458">
        <v>46276</v>
      </c>
      <c r="M176" s="458">
        <v>46304</v>
      </c>
      <c r="N176" s="458">
        <v>46311</v>
      </c>
      <c r="O176" s="458">
        <v>46314</v>
      </c>
      <c r="P176" s="458">
        <v>46318</v>
      </c>
      <c r="Q176" s="458">
        <v>46323</v>
      </c>
      <c r="R176" s="458">
        <v>46337</v>
      </c>
      <c r="S176" s="458">
        <v>46342</v>
      </c>
      <c r="T176" s="458">
        <v>46342</v>
      </c>
      <c r="U176" s="458">
        <v>46477</v>
      </c>
      <c r="V176" s="448" t="s">
        <v>299</v>
      </c>
    </row>
    <row r="177" s="349" customFormat="1" ht="26" spans="1:22">
      <c r="A177" s="42">
        <f>SUM(A176+1)</f>
        <v>140</v>
      </c>
      <c r="B177" s="121" t="s">
        <v>24</v>
      </c>
      <c r="C177" s="551"/>
      <c r="D177" s="549" t="s">
        <v>300</v>
      </c>
      <c r="E177" s="550">
        <v>480398</v>
      </c>
      <c r="F177" s="550">
        <v>480398</v>
      </c>
      <c r="G177" s="121" t="s">
        <v>38</v>
      </c>
      <c r="H177" s="458">
        <v>46327</v>
      </c>
      <c r="I177" s="448" t="s">
        <v>34</v>
      </c>
      <c r="J177" s="448" t="s">
        <v>34</v>
      </c>
      <c r="K177" s="458" t="s">
        <v>254</v>
      </c>
      <c r="L177" s="458" t="s">
        <v>254</v>
      </c>
      <c r="M177" s="475" t="s">
        <v>204</v>
      </c>
      <c r="N177" s="475" t="s">
        <v>34</v>
      </c>
      <c r="O177" s="475" t="s">
        <v>34</v>
      </c>
      <c r="P177" s="475" t="s">
        <v>34</v>
      </c>
      <c r="Q177" s="475" t="s">
        <v>204</v>
      </c>
      <c r="R177" s="475" t="s">
        <v>34</v>
      </c>
      <c r="S177" s="475" t="s">
        <v>34</v>
      </c>
      <c r="T177" s="458">
        <v>46327</v>
      </c>
      <c r="U177" s="458">
        <v>46477</v>
      </c>
      <c r="V177" s="448" t="s">
        <v>299</v>
      </c>
    </row>
    <row r="178" s="349" customFormat="1" ht="25.5" customHeight="1" spans="1:22">
      <c r="A178" s="42">
        <f t="shared" ref="A178:A186" si="12">SUM(A177+1)</f>
        <v>141</v>
      </c>
      <c r="B178" s="121" t="s">
        <v>24</v>
      </c>
      <c r="C178" s="551"/>
      <c r="D178" s="549" t="s">
        <v>300</v>
      </c>
      <c r="E178" s="550">
        <v>300000</v>
      </c>
      <c r="F178" s="550">
        <v>300000</v>
      </c>
      <c r="G178" s="121" t="s">
        <v>38</v>
      </c>
      <c r="H178" s="458">
        <v>46327</v>
      </c>
      <c r="I178" s="448" t="s">
        <v>34</v>
      </c>
      <c r="J178" s="448" t="s">
        <v>34</v>
      </c>
      <c r="K178" s="458" t="s">
        <v>254</v>
      </c>
      <c r="L178" s="458" t="s">
        <v>254</v>
      </c>
      <c r="M178" s="475" t="s">
        <v>204</v>
      </c>
      <c r="N178" s="475" t="s">
        <v>34</v>
      </c>
      <c r="O178" s="475" t="s">
        <v>34</v>
      </c>
      <c r="P178" s="475" t="s">
        <v>34</v>
      </c>
      <c r="Q178" s="475" t="s">
        <v>204</v>
      </c>
      <c r="R178" s="526" t="s">
        <v>34</v>
      </c>
      <c r="S178" s="526" t="s">
        <v>34</v>
      </c>
      <c r="T178" s="458">
        <v>46327</v>
      </c>
      <c r="U178" s="458">
        <v>46477</v>
      </c>
      <c r="V178" s="448" t="s">
        <v>299</v>
      </c>
    </row>
    <row r="179" s="349" customFormat="1" ht="26.75" spans="1:22">
      <c r="A179" s="42">
        <f t="shared" si="12"/>
        <v>142</v>
      </c>
      <c r="B179" s="552" t="s">
        <v>24</v>
      </c>
      <c r="C179" s="553"/>
      <c r="D179" s="554" t="s">
        <v>301</v>
      </c>
      <c r="E179" s="555">
        <v>267768</v>
      </c>
      <c r="F179" s="555">
        <v>267768</v>
      </c>
      <c r="G179" s="552" t="s">
        <v>38</v>
      </c>
      <c r="H179" s="458">
        <v>46327</v>
      </c>
      <c r="I179" s="556" t="s">
        <v>34</v>
      </c>
      <c r="J179" s="556" t="s">
        <v>34</v>
      </c>
      <c r="K179" s="557" t="s">
        <v>254</v>
      </c>
      <c r="L179" s="557" t="s">
        <v>254</v>
      </c>
      <c r="M179" s="475" t="s">
        <v>204</v>
      </c>
      <c r="N179" s="558" t="s">
        <v>34</v>
      </c>
      <c r="O179" s="558" t="s">
        <v>34</v>
      </c>
      <c r="P179" s="558" t="s">
        <v>34</v>
      </c>
      <c r="Q179" s="559" t="s">
        <v>204</v>
      </c>
      <c r="R179" s="559" t="s">
        <v>34</v>
      </c>
      <c r="S179" s="559" t="s">
        <v>34</v>
      </c>
      <c r="T179" s="557" t="s">
        <v>254</v>
      </c>
      <c r="U179" s="557">
        <v>46477</v>
      </c>
      <c r="V179" s="556" t="s">
        <v>299</v>
      </c>
    </row>
    <row r="180" s="349" customFormat="1" ht="26.75" spans="1:22">
      <c r="A180" s="42">
        <f t="shared" si="12"/>
        <v>143</v>
      </c>
      <c r="B180" s="560" t="s">
        <v>24</v>
      </c>
      <c r="C180" s="561" t="s">
        <v>302</v>
      </c>
      <c r="D180" s="562" t="s">
        <v>303</v>
      </c>
      <c r="E180" s="563">
        <v>150000</v>
      </c>
      <c r="F180" s="563">
        <v>150000</v>
      </c>
      <c r="G180" s="560" t="s">
        <v>38</v>
      </c>
      <c r="H180" s="564" t="s">
        <v>34</v>
      </c>
      <c r="I180" s="564" t="s">
        <v>34</v>
      </c>
      <c r="J180" s="564" t="s">
        <v>34</v>
      </c>
      <c r="K180" s="565">
        <v>45803</v>
      </c>
      <c r="L180" s="565">
        <v>45804</v>
      </c>
      <c r="M180" s="564">
        <v>45805</v>
      </c>
      <c r="N180" s="566" t="s">
        <v>34</v>
      </c>
      <c r="O180" s="566" t="s">
        <v>34</v>
      </c>
      <c r="P180" s="566" t="s">
        <v>34</v>
      </c>
      <c r="Q180" s="565">
        <v>45837</v>
      </c>
      <c r="R180" s="567" t="s">
        <v>34</v>
      </c>
      <c r="S180" s="567" t="s">
        <v>34</v>
      </c>
      <c r="T180" s="567">
        <v>46209</v>
      </c>
      <c r="U180" s="568">
        <v>46343</v>
      </c>
      <c r="V180" s="566"/>
    </row>
    <row r="181" s="349" customFormat="1" ht="26" spans="1:22">
      <c r="A181" s="42">
        <f t="shared" si="12"/>
        <v>144</v>
      </c>
      <c r="B181" s="121" t="s">
        <v>24</v>
      </c>
      <c r="C181" s="569"/>
      <c r="D181" s="68" t="s">
        <v>304</v>
      </c>
      <c r="E181" s="570">
        <v>150000</v>
      </c>
      <c r="F181" s="570">
        <v>150000</v>
      </c>
      <c r="G181" s="121" t="s">
        <v>38</v>
      </c>
      <c r="H181" s="448" t="s">
        <v>34</v>
      </c>
      <c r="I181" s="448" t="s">
        <v>34</v>
      </c>
      <c r="J181" s="448" t="s">
        <v>34</v>
      </c>
      <c r="K181" s="458">
        <v>45803</v>
      </c>
      <c r="L181" s="458">
        <v>45804</v>
      </c>
      <c r="M181" s="448">
        <v>45805</v>
      </c>
      <c r="N181" s="475" t="s">
        <v>34</v>
      </c>
      <c r="O181" s="475" t="s">
        <v>34</v>
      </c>
      <c r="P181" s="475" t="s">
        <v>34</v>
      </c>
      <c r="Q181" s="458">
        <v>45838</v>
      </c>
      <c r="R181" s="526" t="s">
        <v>34</v>
      </c>
      <c r="S181" s="526" t="s">
        <v>34</v>
      </c>
      <c r="T181" s="567">
        <v>46209</v>
      </c>
      <c r="U181" s="568">
        <v>46343</v>
      </c>
      <c r="V181" s="475"/>
    </row>
    <row r="182" s="349" customFormat="1" ht="26" customHeight="1" spans="1:22">
      <c r="A182" s="42">
        <f t="shared" si="12"/>
        <v>145</v>
      </c>
      <c r="B182" s="121" t="s">
        <v>24</v>
      </c>
      <c r="C182" s="569"/>
      <c r="D182" s="68" t="s">
        <v>305</v>
      </c>
      <c r="E182" s="447">
        <v>100000</v>
      </c>
      <c r="F182" s="447">
        <v>100000</v>
      </c>
      <c r="G182" s="121" t="s">
        <v>38</v>
      </c>
      <c r="H182" s="448" t="s">
        <v>34</v>
      </c>
      <c r="I182" s="448" t="s">
        <v>34</v>
      </c>
      <c r="J182" s="448" t="s">
        <v>34</v>
      </c>
      <c r="K182" s="458">
        <v>45834</v>
      </c>
      <c r="L182" s="458">
        <v>45835</v>
      </c>
      <c r="M182" s="448">
        <v>45804</v>
      </c>
      <c r="N182" s="475" t="s">
        <v>34</v>
      </c>
      <c r="O182" s="475" t="s">
        <v>34</v>
      </c>
      <c r="P182" s="475" t="s">
        <v>34</v>
      </c>
      <c r="Q182" s="526">
        <v>45665</v>
      </c>
      <c r="R182" s="526" t="s">
        <v>34</v>
      </c>
      <c r="S182" s="526" t="s">
        <v>34</v>
      </c>
      <c r="T182" s="526">
        <v>46344</v>
      </c>
      <c r="U182" s="568">
        <v>46374</v>
      </c>
      <c r="V182" s="475"/>
    </row>
    <row r="183" s="349" customFormat="1" ht="39" spans="1:22">
      <c r="A183" s="42">
        <f t="shared" si="12"/>
        <v>146</v>
      </c>
      <c r="B183" s="121" t="s">
        <v>24</v>
      </c>
      <c r="C183" s="569"/>
      <c r="D183" s="68" t="s">
        <v>306</v>
      </c>
      <c r="E183" s="447">
        <v>100000</v>
      </c>
      <c r="F183" s="447">
        <v>100000</v>
      </c>
      <c r="G183" s="121" t="s">
        <v>38</v>
      </c>
      <c r="H183" s="448" t="s">
        <v>34</v>
      </c>
      <c r="I183" s="448" t="s">
        <v>34</v>
      </c>
      <c r="J183" s="448" t="s">
        <v>34</v>
      </c>
      <c r="K183" s="526">
        <v>45847</v>
      </c>
      <c r="L183" s="526">
        <v>45848</v>
      </c>
      <c r="M183" s="526">
        <v>45849</v>
      </c>
      <c r="N183" s="475" t="s">
        <v>34</v>
      </c>
      <c r="O183" s="475" t="s">
        <v>34</v>
      </c>
      <c r="P183" s="475" t="s">
        <v>34</v>
      </c>
      <c r="Q183" s="526">
        <v>45849</v>
      </c>
      <c r="R183" s="526" t="s">
        <v>34</v>
      </c>
      <c r="S183" s="526" t="s">
        <v>34</v>
      </c>
      <c r="T183" s="526">
        <v>46344</v>
      </c>
      <c r="U183" s="568">
        <v>46374</v>
      </c>
      <c r="V183" s="475"/>
    </row>
    <row r="184" s="349" customFormat="1" ht="13" spans="1:22">
      <c r="A184" s="42">
        <f t="shared" si="12"/>
        <v>147</v>
      </c>
      <c r="B184" s="121" t="s">
        <v>24</v>
      </c>
      <c r="C184" s="569"/>
      <c r="D184" s="68" t="s">
        <v>307</v>
      </c>
      <c r="E184" s="447">
        <v>200000</v>
      </c>
      <c r="F184" s="447">
        <v>200000</v>
      </c>
      <c r="G184" s="121" t="s">
        <v>28</v>
      </c>
      <c r="H184" s="448" t="s">
        <v>34</v>
      </c>
      <c r="I184" s="448" t="s">
        <v>34</v>
      </c>
      <c r="J184" s="448" t="s">
        <v>34</v>
      </c>
      <c r="K184" s="458">
        <v>45803</v>
      </c>
      <c r="L184" s="458">
        <v>45804</v>
      </c>
      <c r="M184" s="448">
        <v>45805</v>
      </c>
      <c r="N184" s="475" t="s">
        <v>34</v>
      </c>
      <c r="O184" s="475" t="s">
        <v>34</v>
      </c>
      <c r="P184" s="475" t="s">
        <v>34</v>
      </c>
      <c r="Q184" s="458">
        <v>45838</v>
      </c>
      <c r="R184" s="526" t="s">
        <v>34</v>
      </c>
      <c r="S184" s="526" t="s">
        <v>34</v>
      </c>
      <c r="T184" s="526">
        <v>45810</v>
      </c>
      <c r="U184" s="568">
        <v>45838</v>
      </c>
      <c r="V184" s="475"/>
    </row>
    <row r="185" s="349" customFormat="1" ht="52" spans="1:22">
      <c r="A185" s="42">
        <f t="shared" si="12"/>
        <v>148</v>
      </c>
      <c r="B185" s="121" t="s">
        <v>24</v>
      </c>
      <c r="C185" s="569"/>
      <c r="D185" s="68" t="s">
        <v>308</v>
      </c>
      <c r="E185" s="447">
        <v>200000</v>
      </c>
      <c r="F185" s="447">
        <v>200000</v>
      </c>
      <c r="G185" s="121" t="s">
        <v>38</v>
      </c>
      <c r="H185" s="448" t="s">
        <v>34</v>
      </c>
      <c r="I185" s="448" t="s">
        <v>34</v>
      </c>
      <c r="J185" s="448" t="s">
        <v>34</v>
      </c>
      <c r="K185" s="526">
        <v>45847</v>
      </c>
      <c r="L185" s="526">
        <v>45848</v>
      </c>
      <c r="M185" s="475" t="s">
        <v>34</v>
      </c>
      <c r="N185" s="475" t="s">
        <v>34</v>
      </c>
      <c r="O185" s="475" t="s">
        <v>34</v>
      </c>
      <c r="P185" s="475" t="s">
        <v>34</v>
      </c>
      <c r="Q185" s="526">
        <v>45849</v>
      </c>
      <c r="R185" s="526" t="s">
        <v>34</v>
      </c>
      <c r="S185" s="526" t="s">
        <v>34</v>
      </c>
      <c r="T185" s="526">
        <v>46113</v>
      </c>
      <c r="U185" s="568">
        <v>46295</v>
      </c>
      <c r="V185" s="475"/>
    </row>
    <row r="186" s="349" customFormat="1" ht="42" customHeight="1" spans="1:22">
      <c r="A186" s="42">
        <f t="shared" si="12"/>
        <v>149</v>
      </c>
      <c r="B186" s="552" t="s">
        <v>24</v>
      </c>
      <c r="C186" s="571"/>
      <c r="D186" s="572" t="s">
        <v>309</v>
      </c>
      <c r="E186" s="573">
        <v>100000</v>
      </c>
      <c r="F186" s="573">
        <v>100000</v>
      </c>
      <c r="G186" s="552" t="s">
        <v>38</v>
      </c>
      <c r="H186" s="556" t="s">
        <v>34</v>
      </c>
      <c r="I186" s="556" t="s">
        <v>34</v>
      </c>
      <c r="J186" s="556" t="s">
        <v>34</v>
      </c>
      <c r="K186" s="559">
        <v>45847</v>
      </c>
      <c r="L186" s="559">
        <v>45848</v>
      </c>
      <c r="M186" s="558" t="s">
        <v>34</v>
      </c>
      <c r="N186" s="558" t="s">
        <v>34</v>
      </c>
      <c r="O186" s="558" t="s">
        <v>34</v>
      </c>
      <c r="P186" s="558" t="s">
        <v>34</v>
      </c>
      <c r="Q186" s="559">
        <v>45849</v>
      </c>
      <c r="R186" s="559" t="s">
        <v>34</v>
      </c>
      <c r="S186" s="559" t="s">
        <v>34</v>
      </c>
      <c r="T186" s="559">
        <v>46113</v>
      </c>
      <c r="U186" s="574">
        <v>46295</v>
      </c>
      <c r="V186" s="558"/>
    </row>
    <row r="187" s="349" customFormat="1" ht="26" spans="1:22">
      <c r="A187" s="42">
        <v>150</v>
      </c>
      <c r="B187" s="121" t="s">
        <v>24</v>
      </c>
      <c r="C187" s="575" t="s">
        <v>310</v>
      </c>
      <c r="D187" s="68" t="s">
        <v>311</v>
      </c>
      <c r="E187" s="570">
        <v>250000</v>
      </c>
      <c r="F187" s="570">
        <v>250000</v>
      </c>
      <c r="G187" s="121" t="s">
        <v>38</v>
      </c>
      <c r="H187" s="475">
        <v>46027</v>
      </c>
      <c r="I187" s="448" t="s">
        <v>34</v>
      </c>
      <c r="J187" s="448" t="s">
        <v>34</v>
      </c>
      <c r="K187" s="475" t="s">
        <v>204</v>
      </c>
      <c r="L187" s="475" t="s">
        <v>204</v>
      </c>
      <c r="M187" s="475" t="s">
        <v>34</v>
      </c>
      <c r="N187" s="475" t="s">
        <v>34</v>
      </c>
      <c r="O187" s="475" t="s">
        <v>34</v>
      </c>
      <c r="P187" s="475" t="s">
        <v>34</v>
      </c>
      <c r="Q187" s="475" t="s">
        <v>204</v>
      </c>
      <c r="R187" s="475" t="s">
        <v>34</v>
      </c>
      <c r="S187" s="475" t="s">
        <v>34</v>
      </c>
      <c r="T187" s="475">
        <v>46147</v>
      </c>
      <c r="U187" s="475">
        <v>46471</v>
      </c>
      <c r="V187" s="475" t="s">
        <v>299</v>
      </c>
    </row>
    <row r="188" s="349" customFormat="1" ht="26" spans="1:22">
      <c r="A188" s="42">
        <v>151</v>
      </c>
      <c r="B188" s="121" t="s">
        <v>24</v>
      </c>
      <c r="C188" s="569"/>
      <c r="D188" s="68" t="s">
        <v>312</v>
      </c>
      <c r="E188" s="570">
        <v>250000</v>
      </c>
      <c r="F188" s="570">
        <v>250000</v>
      </c>
      <c r="G188" s="121" t="s">
        <v>38</v>
      </c>
      <c r="H188" s="475">
        <v>46027</v>
      </c>
      <c r="I188" s="448" t="s">
        <v>34</v>
      </c>
      <c r="J188" s="448" t="s">
        <v>34</v>
      </c>
      <c r="K188" s="475" t="s">
        <v>204</v>
      </c>
      <c r="L188" s="475" t="s">
        <v>313</v>
      </c>
      <c r="M188" s="475" t="s">
        <v>34</v>
      </c>
      <c r="N188" s="475" t="s">
        <v>34</v>
      </c>
      <c r="O188" s="475" t="s">
        <v>34</v>
      </c>
      <c r="P188" s="475" t="s">
        <v>34</v>
      </c>
      <c r="Q188" s="475" t="s">
        <v>204</v>
      </c>
      <c r="R188" s="475" t="s">
        <v>34</v>
      </c>
      <c r="S188" s="475" t="s">
        <v>34</v>
      </c>
      <c r="T188" s="475">
        <v>46147</v>
      </c>
      <c r="U188" s="475">
        <v>46471</v>
      </c>
      <c r="V188" s="475" t="s">
        <v>299</v>
      </c>
    </row>
    <row r="189" s="349" customFormat="1" ht="13" spans="1:22">
      <c r="A189" s="42">
        <f>SUM(A188+1)</f>
        <v>152</v>
      </c>
      <c r="B189" s="121" t="s">
        <v>24</v>
      </c>
      <c r="C189" s="569"/>
      <c r="D189" s="68" t="s">
        <v>314</v>
      </c>
      <c r="E189" s="570">
        <v>300000</v>
      </c>
      <c r="F189" s="570">
        <v>300000</v>
      </c>
      <c r="G189" s="121" t="s">
        <v>28</v>
      </c>
      <c r="H189" s="475">
        <v>46237</v>
      </c>
      <c r="I189" s="475">
        <v>46303</v>
      </c>
      <c r="J189" s="448" t="s">
        <v>34</v>
      </c>
      <c r="K189" s="475" t="s">
        <v>315</v>
      </c>
      <c r="L189" s="475" t="s">
        <v>316</v>
      </c>
      <c r="M189" s="475">
        <v>46335</v>
      </c>
      <c r="N189" s="475" t="s">
        <v>317</v>
      </c>
      <c r="O189" s="475" t="s">
        <v>318</v>
      </c>
      <c r="P189" s="475">
        <v>46152</v>
      </c>
      <c r="Q189" s="475">
        <v>46366</v>
      </c>
      <c r="R189" s="475" t="s">
        <v>34</v>
      </c>
      <c r="S189" s="475" t="s">
        <v>319</v>
      </c>
      <c r="T189" s="475" t="s">
        <v>320</v>
      </c>
      <c r="U189" s="475">
        <v>46723</v>
      </c>
      <c r="V189" s="475" t="s">
        <v>321</v>
      </c>
    </row>
    <row r="190" s="349" customFormat="1" ht="13" spans="1:22">
      <c r="A190" s="42">
        <f t="shared" ref="A190:A194" si="13">SUM(A189+1)</f>
        <v>153</v>
      </c>
      <c r="B190" s="121" t="s">
        <v>24</v>
      </c>
      <c r="C190" s="569"/>
      <c r="D190" s="68" t="s">
        <v>322</v>
      </c>
      <c r="E190" s="576">
        <v>2000000</v>
      </c>
      <c r="F190" s="576">
        <v>2000000</v>
      </c>
      <c r="G190" s="121" t="s">
        <v>59</v>
      </c>
      <c r="H190" s="448">
        <v>46296</v>
      </c>
      <c r="I190" s="448" t="s">
        <v>323</v>
      </c>
      <c r="J190" s="448" t="s">
        <v>44</v>
      </c>
      <c r="K190" s="448">
        <v>46328</v>
      </c>
      <c r="L190" s="475" t="s">
        <v>324</v>
      </c>
      <c r="M190" s="475" t="s">
        <v>325</v>
      </c>
      <c r="N190" s="475">
        <v>46692</v>
      </c>
      <c r="O190" s="475" t="s">
        <v>326</v>
      </c>
      <c r="P190" s="475" t="s">
        <v>327</v>
      </c>
      <c r="Q190" s="475" t="s">
        <v>328</v>
      </c>
      <c r="R190" s="475">
        <v>46601</v>
      </c>
      <c r="S190" s="475">
        <v>46693</v>
      </c>
      <c r="T190" s="475" t="s">
        <v>329</v>
      </c>
      <c r="U190" s="577" t="s">
        <v>330</v>
      </c>
      <c r="V190" s="475" t="s">
        <v>331</v>
      </c>
    </row>
    <row r="191" s="349" customFormat="1" ht="13" spans="1:22">
      <c r="A191" s="42">
        <f t="shared" si="13"/>
        <v>154</v>
      </c>
      <c r="B191" s="121" t="s">
        <v>24</v>
      </c>
      <c r="C191" s="569"/>
      <c r="D191" s="68" t="s">
        <v>332</v>
      </c>
      <c r="E191" s="576">
        <v>250000</v>
      </c>
      <c r="F191" s="576">
        <v>250000</v>
      </c>
      <c r="G191" s="121" t="s">
        <v>38</v>
      </c>
      <c r="H191" s="475">
        <v>46029</v>
      </c>
      <c r="I191" s="448" t="s">
        <v>34</v>
      </c>
      <c r="J191" s="448" t="s">
        <v>34</v>
      </c>
      <c r="K191" s="448" t="s">
        <v>34</v>
      </c>
      <c r="L191" s="448" t="s">
        <v>34</v>
      </c>
      <c r="M191" s="448" t="s">
        <v>34</v>
      </c>
      <c r="N191" s="448" t="s">
        <v>34</v>
      </c>
      <c r="O191" s="448" t="s">
        <v>34</v>
      </c>
      <c r="P191" s="448" t="s">
        <v>34</v>
      </c>
      <c r="Q191" s="448" t="s">
        <v>34</v>
      </c>
      <c r="R191" s="448" t="s">
        <v>34</v>
      </c>
      <c r="S191" s="448" t="s">
        <v>34</v>
      </c>
      <c r="T191" s="475">
        <v>46088</v>
      </c>
      <c r="U191" s="475">
        <v>46477</v>
      </c>
      <c r="V191" s="475"/>
    </row>
    <row r="192" s="349" customFormat="1" ht="13" spans="1:22">
      <c r="A192" s="42">
        <f t="shared" si="13"/>
        <v>155</v>
      </c>
      <c r="B192" s="121" t="s">
        <v>24</v>
      </c>
      <c r="C192" s="569"/>
      <c r="D192" s="68" t="s">
        <v>333</v>
      </c>
      <c r="E192" s="576">
        <v>200000</v>
      </c>
      <c r="F192" s="576">
        <v>200000</v>
      </c>
      <c r="G192" s="121" t="s">
        <v>38</v>
      </c>
      <c r="H192" s="475" t="s">
        <v>334</v>
      </c>
      <c r="I192" s="448" t="s">
        <v>34</v>
      </c>
      <c r="J192" s="448" t="s">
        <v>34</v>
      </c>
      <c r="K192" s="448" t="s">
        <v>34</v>
      </c>
      <c r="L192" s="475" t="s">
        <v>335</v>
      </c>
      <c r="M192" s="475" t="s">
        <v>31</v>
      </c>
      <c r="N192" s="448" t="s">
        <v>34</v>
      </c>
      <c r="O192" s="448" t="s">
        <v>34</v>
      </c>
      <c r="P192" s="448" t="s">
        <v>34</v>
      </c>
      <c r="Q192" s="475" t="s">
        <v>336</v>
      </c>
      <c r="R192" s="448" t="s">
        <v>34</v>
      </c>
      <c r="S192" s="448" t="s">
        <v>34</v>
      </c>
      <c r="T192" s="475" t="s">
        <v>337</v>
      </c>
      <c r="U192" s="475">
        <v>46211</v>
      </c>
      <c r="V192" s="475" t="s">
        <v>338</v>
      </c>
    </row>
    <row r="193" s="349" customFormat="1" ht="13" spans="1:22">
      <c r="A193" s="42">
        <f t="shared" si="13"/>
        <v>156</v>
      </c>
      <c r="B193" s="121" t="s">
        <v>24</v>
      </c>
      <c r="C193" s="569"/>
      <c r="D193" s="68" t="s">
        <v>339</v>
      </c>
      <c r="E193" s="576">
        <v>200000</v>
      </c>
      <c r="F193" s="576">
        <v>200000</v>
      </c>
      <c r="G193" s="121" t="s">
        <v>38</v>
      </c>
      <c r="H193" s="475" t="s">
        <v>334</v>
      </c>
      <c r="I193" s="448" t="s">
        <v>34</v>
      </c>
      <c r="J193" s="448" t="s">
        <v>34</v>
      </c>
      <c r="K193" s="448" t="s">
        <v>34</v>
      </c>
      <c r="L193" s="475" t="s">
        <v>335</v>
      </c>
      <c r="M193" s="475" t="s">
        <v>31</v>
      </c>
      <c r="N193" s="448" t="s">
        <v>34</v>
      </c>
      <c r="O193" s="448" t="s">
        <v>34</v>
      </c>
      <c r="P193" s="448" t="s">
        <v>34</v>
      </c>
      <c r="Q193" s="475" t="s">
        <v>336</v>
      </c>
      <c r="R193" s="448" t="s">
        <v>34</v>
      </c>
      <c r="S193" s="448" t="s">
        <v>34</v>
      </c>
      <c r="T193" s="475" t="s">
        <v>337</v>
      </c>
      <c r="U193" s="475">
        <v>46211</v>
      </c>
      <c r="V193" s="475" t="s">
        <v>338</v>
      </c>
    </row>
    <row r="194" s="349" customFormat="1" ht="13" spans="1:22">
      <c r="A194" s="42">
        <f t="shared" si="13"/>
        <v>157</v>
      </c>
      <c r="B194" s="121" t="s">
        <v>24</v>
      </c>
      <c r="C194" s="569"/>
      <c r="D194" s="68" t="s">
        <v>340</v>
      </c>
      <c r="E194" s="576">
        <v>150000</v>
      </c>
      <c r="F194" s="576">
        <v>150000</v>
      </c>
      <c r="G194" s="121" t="s">
        <v>38</v>
      </c>
      <c r="H194" s="475" t="s">
        <v>334</v>
      </c>
      <c r="I194" s="448" t="s">
        <v>34</v>
      </c>
      <c r="J194" s="448" t="s">
        <v>34</v>
      </c>
      <c r="K194" s="448" t="s">
        <v>34</v>
      </c>
      <c r="L194" s="475" t="s">
        <v>335</v>
      </c>
      <c r="M194" s="475" t="s">
        <v>31</v>
      </c>
      <c r="N194" s="448" t="s">
        <v>34</v>
      </c>
      <c r="O194" s="448" t="s">
        <v>34</v>
      </c>
      <c r="P194" s="448" t="s">
        <v>34</v>
      </c>
      <c r="Q194" s="475" t="s">
        <v>336</v>
      </c>
      <c r="R194" s="448" t="s">
        <v>34</v>
      </c>
      <c r="S194" s="448" t="s">
        <v>34</v>
      </c>
      <c r="T194" s="475" t="s">
        <v>337</v>
      </c>
      <c r="U194" s="475">
        <v>46211</v>
      </c>
      <c r="V194" s="475" t="s">
        <v>338</v>
      </c>
    </row>
    <row r="195" s="349" customFormat="1" ht="13" spans="1:22">
      <c r="A195" s="42">
        <f t="shared" ref="A195:A207" si="14">SUM(A194+1)</f>
        <v>158</v>
      </c>
      <c r="B195" s="121" t="s">
        <v>24</v>
      </c>
      <c r="C195" s="569"/>
      <c r="D195" s="68" t="s">
        <v>341</v>
      </c>
      <c r="E195" s="576">
        <v>200000</v>
      </c>
      <c r="F195" s="576">
        <v>200000</v>
      </c>
      <c r="G195" s="121" t="s">
        <v>28</v>
      </c>
      <c r="H195" s="475">
        <v>46174</v>
      </c>
      <c r="I195" s="448" t="s">
        <v>34</v>
      </c>
      <c r="J195" s="448" t="s">
        <v>34</v>
      </c>
      <c r="K195" s="448" t="s">
        <v>34</v>
      </c>
      <c r="L195" s="475">
        <v>46176</v>
      </c>
      <c r="M195" s="475">
        <v>46178</v>
      </c>
      <c r="N195" s="448" t="s">
        <v>34</v>
      </c>
      <c r="O195" s="448" t="s">
        <v>34</v>
      </c>
      <c r="P195" s="448" t="s">
        <v>34</v>
      </c>
      <c r="Q195" s="475">
        <v>46181</v>
      </c>
      <c r="R195" s="448" t="s">
        <v>34</v>
      </c>
      <c r="S195" s="448" t="s">
        <v>34</v>
      </c>
      <c r="T195" s="475">
        <v>46301</v>
      </c>
      <c r="U195" s="475" t="s">
        <v>342</v>
      </c>
      <c r="V195" s="475" t="s">
        <v>337</v>
      </c>
    </row>
    <row r="196" s="349" customFormat="1" ht="39" spans="1:22">
      <c r="A196" s="42">
        <f t="shared" si="14"/>
        <v>159</v>
      </c>
      <c r="B196" s="121" t="s">
        <v>24</v>
      </c>
      <c r="C196" s="569"/>
      <c r="D196" s="68" t="s">
        <v>343</v>
      </c>
      <c r="E196" s="576">
        <v>180000</v>
      </c>
      <c r="F196" s="576">
        <v>180000</v>
      </c>
      <c r="G196" s="121" t="s">
        <v>38</v>
      </c>
      <c r="H196" s="475" t="s">
        <v>344</v>
      </c>
      <c r="I196" s="448" t="s">
        <v>34</v>
      </c>
      <c r="J196" s="448" t="s">
        <v>34</v>
      </c>
      <c r="K196" s="475" t="s">
        <v>31</v>
      </c>
      <c r="L196" s="448" t="s">
        <v>34</v>
      </c>
      <c r="M196" s="475" t="s">
        <v>337</v>
      </c>
      <c r="N196" s="475" t="s">
        <v>34</v>
      </c>
      <c r="O196" s="475" t="s">
        <v>34</v>
      </c>
      <c r="P196" s="475" t="s">
        <v>34</v>
      </c>
      <c r="Q196" s="475" t="s">
        <v>345</v>
      </c>
      <c r="R196" s="475" t="s">
        <v>34</v>
      </c>
      <c r="S196" s="475" t="s">
        <v>34</v>
      </c>
      <c r="T196" s="475">
        <v>46030</v>
      </c>
      <c r="U196" s="475" t="s">
        <v>346</v>
      </c>
      <c r="V196" s="475" t="s">
        <v>316</v>
      </c>
    </row>
    <row r="197" s="349" customFormat="1" ht="26.75" spans="1:22">
      <c r="A197" s="42">
        <f t="shared" si="14"/>
        <v>160</v>
      </c>
      <c r="B197" s="512"/>
      <c r="C197" s="569"/>
      <c r="D197" s="578" t="s">
        <v>347</v>
      </c>
      <c r="E197" s="576">
        <v>1000000</v>
      </c>
      <c r="F197" s="576">
        <v>1000000</v>
      </c>
      <c r="G197" s="121" t="s">
        <v>348</v>
      </c>
      <c r="H197" s="475">
        <v>46390</v>
      </c>
      <c r="I197" s="448" t="s">
        <v>349</v>
      </c>
      <c r="J197" s="448">
        <v>46391</v>
      </c>
      <c r="K197" s="448">
        <v>46391</v>
      </c>
      <c r="L197" s="475" t="s">
        <v>350</v>
      </c>
      <c r="M197" s="475" t="s">
        <v>351</v>
      </c>
      <c r="N197" s="475" t="s">
        <v>352</v>
      </c>
      <c r="O197" s="475" t="s">
        <v>353</v>
      </c>
      <c r="P197" s="475">
        <v>46574</v>
      </c>
      <c r="Q197" s="475" t="s">
        <v>354</v>
      </c>
      <c r="R197" s="475" t="s">
        <v>355</v>
      </c>
      <c r="S197" s="475" t="s">
        <v>356</v>
      </c>
      <c r="T197" s="475">
        <v>46514</v>
      </c>
      <c r="U197" s="476" t="s">
        <v>357</v>
      </c>
      <c r="V197" s="475">
        <v>46877</v>
      </c>
    </row>
    <row r="198" s="349" customFormat="1" ht="14" customHeight="1" spans="1:22">
      <c r="A198" s="42">
        <f t="shared" si="14"/>
        <v>161</v>
      </c>
      <c r="B198" s="512" t="s">
        <v>24</v>
      </c>
      <c r="C198" s="561" t="s">
        <v>358</v>
      </c>
      <c r="D198" s="433" t="s">
        <v>359</v>
      </c>
      <c r="E198" s="579">
        <v>164300</v>
      </c>
      <c r="F198" s="579">
        <v>164300</v>
      </c>
      <c r="G198" s="512" t="s">
        <v>38</v>
      </c>
      <c r="H198" s="580">
        <v>46089</v>
      </c>
      <c r="I198" s="581" t="s">
        <v>34</v>
      </c>
      <c r="J198" s="581" t="s">
        <v>34</v>
      </c>
      <c r="K198" s="580">
        <v>46150</v>
      </c>
      <c r="L198" s="581" t="s">
        <v>34</v>
      </c>
      <c r="M198" s="580">
        <v>46211</v>
      </c>
      <c r="N198" s="581" t="s">
        <v>34</v>
      </c>
      <c r="O198" s="581" t="s">
        <v>34</v>
      </c>
      <c r="P198" s="581" t="s">
        <v>34</v>
      </c>
      <c r="Q198" s="580">
        <v>46303</v>
      </c>
      <c r="R198" s="581" t="s">
        <v>34</v>
      </c>
      <c r="S198" s="581" t="s">
        <v>34</v>
      </c>
      <c r="T198" s="580">
        <v>46364</v>
      </c>
      <c r="U198" s="580" t="s">
        <v>331</v>
      </c>
      <c r="V198" s="580">
        <v>46481</v>
      </c>
    </row>
    <row r="199" s="349" customFormat="1" ht="39" spans="1:22">
      <c r="A199" s="42">
        <f t="shared" si="14"/>
        <v>162</v>
      </c>
      <c r="B199" s="121" t="s">
        <v>24</v>
      </c>
      <c r="C199" s="569"/>
      <c r="D199" s="68" t="s">
        <v>360</v>
      </c>
      <c r="E199" s="570">
        <v>55600</v>
      </c>
      <c r="F199" s="570">
        <v>55600</v>
      </c>
      <c r="G199" s="121" t="s">
        <v>38</v>
      </c>
      <c r="H199" s="448" t="s">
        <v>34</v>
      </c>
      <c r="I199" s="448" t="s">
        <v>34</v>
      </c>
      <c r="J199" s="448" t="s">
        <v>34</v>
      </c>
      <c r="K199" s="458" t="s">
        <v>34</v>
      </c>
      <c r="L199" s="458" t="s">
        <v>34</v>
      </c>
      <c r="M199" s="475" t="s">
        <v>34</v>
      </c>
      <c r="N199" s="475" t="s">
        <v>34</v>
      </c>
      <c r="O199" s="475" t="s">
        <v>34</v>
      </c>
      <c r="P199" s="475" t="s">
        <v>34</v>
      </c>
      <c r="Q199" s="526" t="s">
        <v>34</v>
      </c>
      <c r="R199" s="526" t="s">
        <v>34</v>
      </c>
      <c r="S199" s="526" t="s">
        <v>34</v>
      </c>
      <c r="T199" s="526">
        <v>46236</v>
      </c>
      <c r="U199" s="526">
        <v>46477</v>
      </c>
      <c r="V199" s="475"/>
    </row>
    <row r="200" s="349" customFormat="1" ht="26" spans="1:22">
      <c r="A200" s="42">
        <f t="shared" si="14"/>
        <v>163</v>
      </c>
      <c r="B200" s="121" t="s">
        <v>24</v>
      </c>
      <c r="C200" s="582"/>
      <c r="D200" s="68" t="s">
        <v>361</v>
      </c>
      <c r="E200" s="570">
        <v>110000</v>
      </c>
      <c r="F200" s="570">
        <v>110000</v>
      </c>
      <c r="G200" s="121" t="s">
        <v>38</v>
      </c>
      <c r="H200" s="448" t="s">
        <v>34</v>
      </c>
      <c r="I200" s="448" t="s">
        <v>34</v>
      </c>
      <c r="J200" s="448" t="s">
        <v>34</v>
      </c>
      <c r="K200" s="448" t="s">
        <v>34</v>
      </c>
      <c r="L200" s="448" t="s">
        <v>34</v>
      </c>
      <c r="M200" s="448" t="s">
        <v>34</v>
      </c>
      <c r="N200" s="448" t="s">
        <v>34</v>
      </c>
      <c r="O200" s="448" t="s">
        <v>34</v>
      </c>
      <c r="P200" s="448" t="s">
        <v>34</v>
      </c>
      <c r="Q200" s="448" t="s">
        <v>34</v>
      </c>
      <c r="R200" s="448" t="s">
        <v>34</v>
      </c>
      <c r="S200" s="448" t="s">
        <v>34</v>
      </c>
      <c r="T200" s="526">
        <v>46237</v>
      </c>
      <c r="U200" s="526">
        <v>46477</v>
      </c>
      <c r="V200" s="475"/>
    </row>
    <row r="201" s="349" customFormat="1" ht="26" spans="1:22">
      <c r="A201" s="42">
        <f t="shared" si="14"/>
        <v>164</v>
      </c>
      <c r="B201" s="121" t="s">
        <v>24</v>
      </c>
      <c r="C201" s="68" t="s">
        <v>362</v>
      </c>
      <c r="D201" s="68" t="s">
        <v>363</v>
      </c>
      <c r="E201" s="550">
        <v>60000</v>
      </c>
      <c r="F201" s="550">
        <v>60000</v>
      </c>
      <c r="G201" s="121" t="s">
        <v>38</v>
      </c>
      <c r="H201" s="448" t="s">
        <v>34</v>
      </c>
      <c r="I201" s="448" t="s">
        <v>34</v>
      </c>
      <c r="J201" s="448" t="s">
        <v>34</v>
      </c>
      <c r="K201" s="526">
        <v>46212</v>
      </c>
      <c r="L201" s="526" t="s">
        <v>34</v>
      </c>
      <c r="M201" s="475" t="s">
        <v>34</v>
      </c>
      <c r="N201" s="475" t="s">
        <v>34</v>
      </c>
      <c r="O201" s="475" t="s">
        <v>34</v>
      </c>
      <c r="P201" s="475" t="s">
        <v>34</v>
      </c>
      <c r="Q201" s="526">
        <v>46214</v>
      </c>
      <c r="R201" s="526" t="s">
        <v>34</v>
      </c>
      <c r="S201" s="526" t="s">
        <v>34</v>
      </c>
      <c r="T201" s="526">
        <v>46234</v>
      </c>
      <c r="U201" s="526">
        <v>46477</v>
      </c>
      <c r="V201" s="475"/>
    </row>
    <row r="202" s="349" customFormat="1" ht="52" spans="1:22">
      <c r="A202" s="42">
        <f t="shared" si="14"/>
        <v>165</v>
      </c>
      <c r="B202" s="121" t="s">
        <v>24</v>
      </c>
      <c r="C202" s="518" t="s">
        <v>364</v>
      </c>
      <c r="D202" s="68" t="s">
        <v>365</v>
      </c>
      <c r="E202" s="447">
        <v>600</v>
      </c>
      <c r="F202" s="447">
        <v>600</v>
      </c>
      <c r="G202" s="583" t="s">
        <v>38</v>
      </c>
      <c r="H202" s="448">
        <v>46227</v>
      </c>
      <c r="I202" s="448" t="s">
        <v>34</v>
      </c>
      <c r="J202" s="448" t="s">
        <v>34</v>
      </c>
      <c r="K202" s="475">
        <v>46230</v>
      </c>
      <c r="L202" s="475">
        <v>46234</v>
      </c>
      <c r="M202" s="475">
        <v>46237</v>
      </c>
      <c r="N202" s="475" t="s">
        <v>34</v>
      </c>
      <c r="O202" s="475" t="s">
        <v>34</v>
      </c>
      <c r="P202" s="475" t="s">
        <v>34</v>
      </c>
      <c r="Q202" s="475">
        <v>46240</v>
      </c>
      <c r="R202" s="475" t="s">
        <v>34</v>
      </c>
      <c r="S202" s="475"/>
      <c r="T202" s="448">
        <v>46244</v>
      </c>
      <c r="U202" s="448">
        <v>46248</v>
      </c>
      <c r="V202" s="475"/>
    </row>
    <row r="203" s="349" customFormat="1" ht="39" spans="1:22">
      <c r="A203" s="42">
        <f t="shared" si="14"/>
        <v>166</v>
      </c>
      <c r="B203" s="121" t="s">
        <v>24</v>
      </c>
      <c r="C203" s="508"/>
      <c r="D203" s="68" t="s">
        <v>366</v>
      </c>
      <c r="E203" s="447">
        <v>600</v>
      </c>
      <c r="F203" s="447">
        <v>600</v>
      </c>
      <c r="G203" s="583" t="s">
        <v>38</v>
      </c>
      <c r="H203" s="448">
        <v>46269</v>
      </c>
      <c r="I203" s="448" t="s">
        <v>34</v>
      </c>
      <c r="J203" s="448" t="s">
        <v>34</v>
      </c>
      <c r="K203" s="475">
        <v>46273</v>
      </c>
      <c r="L203" s="475">
        <v>46276</v>
      </c>
      <c r="M203" s="475">
        <v>46279</v>
      </c>
      <c r="N203" s="475" t="s">
        <v>34</v>
      </c>
      <c r="O203" s="475" t="s">
        <v>34</v>
      </c>
      <c r="P203" s="475" t="s">
        <v>34</v>
      </c>
      <c r="Q203" s="475">
        <v>46280</v>
      </c>
      <c r="R203" s="475" t="s">
        <v>34</v>
      </c>
      <c r="S203" s="475"/>
      <c r="T203" s="448">
        <v>46286</v>
      </c>
      <c r="U203" s="448">
        <v>46290</v>
      </c>
      <c r="V203" s="475"/>
    </row>
    <row r="204" s="349" customFormat="1" ht="26" spans="1:22">
      <c r="A204" s="42">
        <f t="shared" si="14"/>
        <v>167</v>
      </c>
      <c r="B204" s="121" t="s">
        <v>24</v>
      </c>
      <c r="C204" s="508"/>
      <c r="D204" s="68" t="s">
        <v>367</v>
      </c>
      <c r="E204" s="447">
        <v>17000</v>
      </c>
      <c r="F204" s="447">
        <v>17000</v>
      </c>
      <c r="G204" s="583" t="s">
        <v>38</v>
      </c>
      <c r="H204" s="448">
        <v>46235</v>
      </c>
      <c r="I204" s="448" t="s">
        <v>34</v>
      </c>
      <c r="J204" s="448" t="s">
        <v>34</v>
      </c>
      <c r="K204" s="475">
        <v>46237</v>
      </c>
      <c r="L204" s="475">
        <v>46239</v>
      </c>
      <c r="M204" s="475">
        <v>46241</v>
      </c>
      <c r="N204" s="475" t="s">
        <v>34</v>
      </c>
      <c r="O204" s="475" t="s">
        <v>34</v>
      </c>
      <c r="P204" s="475" t="s">
        <v>34</v>
      </c>
      <c r="Q204" s="475" t="s">
        <v>368</v>
      </c>
      <c r="R204" s="475" t="s">
        <v>34</v>
      </c>
      <c r="S204" s="475"/>
      <c r="T204" s="448">
        <v>46251</v>
      </c>
      <c r="U204" s="448">
        <v>46255</v>
      </c>
      <c r="V204" s="475"/>
    </row>
    <row r="205" s="349" customFormat="1" ht="52" spans="1:22">
      <c r="A205" s="42">
        <f t="shared" si="14"/>
        <v>168</v>
      </c>
      <c r="B205" s="121" t="s">
        <v>24</v>
      </c>
      <c r="C205" s="508"/>
      <c r="D205" s="68" t="s">
        <v>369</v>
      </c>
      <c r="E205" s="447">
        <v>20000</v>
      </c>
      <c r="F205" s="447">
        <v>20000</v>
      </c>
      <c r="G205" s="583" t="s">
        <v>38</v>
      </c>
      <c r="H205" s="448">
        <v>46246</v>
      </c>
      <c r="I205" s="448" t="s">
        <v>34</v>
      </c>
      <c r="J205" s="448" t="s">
        <v>34</v>
      </c>
      <c r="K205" s="475" t="s">
        <v>370</v>
      </c>
      <c r="L205" s="475" t="s">
        <v>371</v>
      </c>
      <c r="M205" s="475" t="s">
        <v>372</v>
      </c>
      <c r="N205" s="475" t="s">
        <v>34</v>
      </c>
      <c r="O205" s="475" t="s">
        <v>34</v>
      </c>
      <c r="P205" s="475" t="s">
        <v>34</v>
      </c>
      <c r="Q205" s="475">
        <v>46031</v>
      </c>
      <c r="R205" s="475" t="s">
        <v>34</v>
      </c>
      <c r="S205" s="475"/>
      <c r="T205" s="448">
        <v>46212</v>
      </c>
      <c r="U205" s="448">
        <v>46335</v>
      </c>
      <c r="V205" s="448" t="s">
        <v>373</v>
      </c>
    </row>
    <row r="206" s="349" customFormat="1" ht="26" spans="1:22">
      <c r="A206" s="42">
        <f t="shared" si="14"/>
        <v>169</v>
      </c>
      <c r="B206" s="121" t="s">
        <v>24</v>
      </c>
      <c r="C206" s="508"/>
      <c r="D206" s="68" t="s">
        <v>374</v>
      </c>
      <c r="E206" s="507">
        <v>28600</v>
      </c>
      <c r="F206" s="507">
        <v>28600</v>
      </c>
      <c r="G206" s="583" t="s">
        <v>38</v>
      </c>
      <c r="H206" s="448">
        <v>46359</v>
      </c>
      <c r="I206" s="448" t="s">
        <v>34</v>
      </c>
      <c r="J206" s="448" t="s">
        <v>34</v>
      </c>
      <c r="K206" s="448">
        <v>46364</v>
      </c>
      <c r="L206" s="448">
        <v>46371</v>
      </c>
      <c r="M206" s="448">
        <v>46373</v>
      </c>
      <c r="N206" s="448" t="s">
        <v>34</v>
      </c>
      <c r="O206" s="448" t="s">
        <v>34</v>
      </c>
      <c r="P206" s="448" t="s">
        <v>34</v>
      </c>
      <c r="Q206" s="448">
        <v>46379</v>
      </c>
      <c r="R206" s="448" t="s">
        <v>34</v>
      </c>
      <c r="S206" s="475"/>
      <c r="T206" s="475">
        <v>46398</v>
      </c>
      <c r="U206" s="475">
        <v>46402</v>
      </c>
      <c r="V206" s="475"/>
    </row>
    <row r="207" s="349" customFormat="1" ht="26" spans="1:22">
      <c r="A207" s="42">
        <f t="shared" si="14"/>
        <v>170</v>
      </c>
      <c r="B207" s="121" t="s">
        <v>24</v>
      </c>
      <c r="C207" s="512"/>
      <c r="D207" s="68" t="s">
        <v>375</v>
      </c>
      <c r="E207" s="507">
        <v>40900</v>
      </c>
      <c r="F207" s="507">
        <v>40900</v>
      </c>
      <c r="G207" s="583" t="s">
        <v>38</v>
      </c>
      <c r="H207" s="448">
        <v>46359</v>
      </c>
      <c r="I207" s="448" t="s">
        <v>34</v>
      </c>
      <c r="J207" s="448" t="s">
        <v>34</v>
      </c>
      <c r="K207" s="448">
        <v>46364</v>
      </c>
      <c r="L207" s="448">
        <v>46371</v>
      </c>
      <c r="M207" s="448">
        <v>46373</v>
      </c>
      <c r="N207" s="448" t="s">
        <v>34</v>
      </c>
      <c r="O207" s="448" t="s">
        <v>34</v>
      </c>
      <c r="P207" s="448" t="s">
        <v>34</v>
      </c>
      <c r="Q207" s="448">
        <v>46379</v>
      </c>
      <c r="R207" s="448" t="s">
        <v>34</v>
      </c>
      <c r="S207" s="475"/>
      <c r="T207" s="475">
        <v>46405</v>
      </c>
      <c r="U207" s="475">
        <v>46409</v>
      </c>
      <c r="V207" s="475"/>
    </row>
    <row r="208" s="349" customFormat="1" ht="21.5" customHeight="1" spans="1:22">
      <c r="A208" s="584"/>
      <c r="B208" s="585" t="s">
        <v>376</v>
      </c>
      <c r="C208" s="585"/>
      <c r="D208" s="585"/>
      <c r="E208" s="586"/>
      <c r="F208" s="550"/>
      <c r="G208" s="121"/>
      <c r="H208" s="448"/>
      <c r="I208" s="448"/>
      <c r="J208" s="448"/>
      <c r="K208" s="526"/>
      <c r="L208" s="526"/>
      <c r="M208" s="475"/>
      <c r="N208" s="475"/>
      <c r="O208" s="475"/>
      <c r="P208" s="587"/>
      <c r="Q208" s="588"/>
      <c r="R208" s="588"/>
      <c r="S208" s="588"/>
      <c r="T208" s="589"/>
      <c r="U208" s="589"/>
      <c r="V208" s="587"/>
    </row>
    <row r="209" s="349" customFormat="1" ht="13" spans="1:22">
      <c r="A209" s="590"/>
      <c r="B209" s="121"/>
      <c r="C209" s="471" t="s">
        <v>377</v>
      </c>
      <c r="D209" s="490"/>
      <c r="E209" s="591"/>
      <c r="F209" s="550"/>
      <c r="G209" s="121"/>
      <c r="H209" s="448"/>
      <c r="I209" s="448"/>
      <c r="J209" s="448"/>
      <c r="K209" s="526"/>
      <c r="L209" s="526"/>
      <c r="M209" s="475"/>
      <c r="N209" s="475"/>
      <c r="O209" s="475"/>
      <c r="P209" s="587"/>
      <c r="Q209" s="588"/>
      <c r="R209" s="588"/>
      <c r="S209" s="588"/>
      <c r="T209" s="589"/>
      <c r="U209" s="589"/>
      <c r="V209" s="587"/>
    </row>
    <row r="210" s="349" customFormat="1" ht="13" spans="1:22">
      <c r="A210" s="42">
        <v>171</v>
      </c>
      <c r="B210" s="121" t="s">
        <v>24</v>
      </c>
      <c r="C210" s="592"/>
      <c r="D210" s="68" t="s">
        <v>378</v>
      </c>
      <c r="E210" s="593">
        <v>67225.4385964912</v>
      </c>
      <c r="F210" s="593">
        <v>67225.4385964912</v>
      </c>
      <c r="G210" s="68" t="s">
        <v>38</v>
      </c>
      <c r="H210" s="448">
        <v>46454</v>
      </c>
      <c r="I210" s="448" t="s">
        <v>34</v>
      </c>
      <c r="J210" s="448" t="s">
        <v>34</v>
      </c>
      <c r="K210" s="448">
        <v>46456</v>
      </c>
      <c r="L210" s="448">
        <v>46458</v>
      </c>
      <c r="M210" s="448">
        <v>46463</v>
      </c>
      <c r="N210" s="448" t="s">
        <v>34</v>
      </c>
      <c r="O210" s="448" t="s">
        <v>34</v>
      </c>
      <c r="P210" s="594" t="s">
        <v>34</v>
      </c>
      <c r="Q210" s="594">
        <v>46469</v>
      </c>
      <c r="R210" s="594" t="s">
        <v>34</v>
      </c>
      <c r="S210" s="594" t="s">
        <v>34</v>
      </c>
      <c r="T210" s="594">
        <v>46490</v>
      </c>
      <c r="U210" s="594">
        <v>46493</v>
      </c>
      <c r="V210" s="594">
        <v>46500</v>
      </c>
    </row>
    <row r="211" s="349" customFormat="1" ht="13" spans="1:22">
      <c r="A211" s="42">
        <f>SUM(A210+1)</f>
        <v>172</v>
      </c>
      <c r="B211" s="121" t="s">
        <v>24</v>
      </c>
      <c r="C211" s="592"/>
      <c r="D211" s="68" t="s">
        <v>379</v>
      </c>
      <c r="E211" s="593">
        <v>45000</v>
      </c>
      <c r="F211" s="593">
        <v>45000</v>
      </c>
      <c r="G211" s="68" t="s">
        <v>38</v>
      </c>
      <c r="H211" s="448">
        <v>46454</v>
      </c>
      <c r="I211" s="448" t="s">
        <v>34</v>
      </c>
      <c r="J211" s="448" t="s">
        <v>34</v>
      </c>
      <c r="K211" s="448">
        <v>46456</v>
      </c>
      <c r="L211" s="448">
        <v>46458</v>
      </c>
      <c r="M211" s="448">
        <v>46463</v>
      </c>
      <c r="N211" s="448" t="s">
        <v>34</v>
      </c>
      <c r="O211" s="448" t="s">
        <v>34</v>
      </c>
      <c r="P211" s="594" t="s">
        <v>34</v>
      </c>
      <c r="Q211" s="594">
        <v>46469</v>
      </c>
      <c r="R211" s="594" t="s">
        <v>34</v>
      </c>
      <c r="S211" s="594" t="s">
        <v>34</v>
      </c>
      <c r="T211" s="594">
        <v>46490</v>
      </c>
      <c r="U211" s="594">
        <v>46493</v>
      </c>
      <c r="V211" s="594">
        <v>46500</v>
      </c>
    </row>
    <row r="212" s="349" customFormat="1" ht="13" spans="1:22">
      <c r="A212" s="42">
        <f t="shared" ref="A212:A268" si="15">SUM(A211+1)</f>
        <v>173</v>
      </c>
      <c r="B212" s="121" t="s">
        <v>24</v>
      </c>
      <c r="C212" s="592"/>
      <c r="D212" s="68" t="s">
        <v>380</v>
      </c>
      <c r="E212" s="593">
        <v>7581</v>
      </c>
      <c r="F212" s="593">
        <v>7581</v>
      </c>
      <c r="G212" s="68" t="s">
        <v>38</v>
      </c>
      <c r="H212" s="448">
        <v>46454</v>
      </c>
      <c r="I212" s="448" t="s">
        <v>34</v>
      </c>
      <c r="J212" s="448" t="s">
        <v>34</v>
      </c>
      <c r="K212" s="448">
        <v>46456</v>
      </c>
      <c r="L212" s="448">
        <v>46458</v>
      </c>
      <c r="M212" s="448">
        <v>46463</v>
      </c>
      <c r="N212" s="448" t="s">
        <v>34</v>
      </c>
      <c r="O212" s="448" t="s">
        <v>34</v>
      </c>
      <c r="P212" s="594" t="s">
        <v>34</v>
      </c>
      <c r="Q212" s="594">
        <v>46469</v>
      </c>
      <c r="R212" s="594" t="s">
        <v>34</v>
      </c>
      <c r="S212" s="594" t="s">
        <v>34</v>
      </c>
      <c r="T212" s="594">
        <v>46490</v>
      </c>
      <c r="U212" s="594">
        <v>46493</v>
      </c>
      <c r="V212" s="594">
        <v>46500</v>
      </c>
    </row>
    <row r="213" s="349" customFormat="1" ht="13" spans="1:22">
      <c r="A213" s="42">
        <f t="shared" si="15"/>
        <v>174</v>
      </c>
      <c r="B213" s="121" t="s">
        <v>24</v>
      </c>
      <c r="C213" s="592"/>
      <c r="D213" s="68" t="s">
        <v>381</v>
      </c>
      <c r="E213" s="593">
        <v>74950</v>
      </c>
      <c r="F213" s="593">
        <v>74950</v>
      </c>
      <c r="G213" s="68" t="s">
        <v>38</v>
      </c>
      <c r="H213" s="448">
        <v>46454</v>
      </c>
      <c r="I213" s="448" t="s">
        <v>34</v>
      </c>
      <c r="J213" s="448" t="s">
        <v>34</v>
      </c>
      <c r="K213" s="448">
        <v>46456</v>
      </c>
      <c r="L213" s="448">
        <v>46458</v>
      </c>
      <c r="M213" s="448">
        <v>46463</v>
      </c>
      <c r="N213" s="448" t="s">
        <v>34</v>
      </c>
      <c r="O213" s="448" t="s">
        <v>34</v>
      </c>
      <c r="P213" s="594" t="s">
        <v>34</v>
      </c>
      <c r="Q213" s="594">
        <v>46469</v>
      </c>
      <c r="R213" s="594" t="s">
        <v>34</v>
      </c>
      <c r="S213" s="594" t="s">
        <v>34</v>
      </c>
      <c r="T213" s="594">
        <v>46490</v>
      </c>
      <c r="U213" s="594">
        <v>46493</v>
      </c>
      <c r="V213" s="594">
        <v>46500</v>
      </c>
    </row>
    <row r="214" s="349" customFormat="1" ht="13" spans="1:22">
      <c r="A214" s="42">
        <f t="shared" si="15"/>
        <v>175</v>
      </c>
      <c r="B214" s="121" t="s">
        <v>24</v>
      </c>
      <c r="C214" s="592"/>
      <c r="D214" s="68" t="s">
        <v>382</v>
      </c>
      <c r="E214" s="593">
        <v>35000</v>
      </c>
      <c r="F214" s="593">
        <v>35000</v>
      </c>
      <c r="G214" s="68" t="s">
        <v>38</v>
      </c>
      <c r="H214" s="448">
        <v>46454</v>
      </c>
      <c r="I214" s="448" t="s">
        <v>34</v>
      </c>
      <c r="J214" s="448" t="s">
        <v>34</v>
      </c>
      <c r="K214" s="448">
        <v>46456</v>
      </c>
      <c r="L214" s="448">
        <v>46458</v>
      </c>
      <c r="M214" s="448">
        <v>46463</v>
      </c>
      <c r="N214" s="448" t="s">
        <v>34</v>
      </c>
      <c r="O214" s="448" t="s">
        <v>34</v>
      </c>
      <c r="P214" s="594" t="s">
        <v>34</v>
      </c>
      <c r="Q214" s="594">
        <v>46469</v>
      </c>
      <c r="R214" s="594" t="s">
        <v>34</v>
      </c>
      <c r="S214" s="594" t="s">
        <v>34</v>
      </c>
      <c r="T214" s="594">
        <v>46490</v>
      </c>
      <c r="U214" s="594">
        <v>46493</v>
      </c>
      <c r="V214" s="594">
        <v>46500</v>
      </c>
    </row>
    <row r="215" s="349" customFormat="1" ht="26" spans="1:22">
      <c r="A215" s="42">
        <f t="shared" si="15"/>
        <v>176</v>
      </c>
      <c r="B215" s="121" t="s">
        <v>24</v>
      </c>
      <c r="C215" s="592"/>
      <c r="D215" s="68" t="s">
        <v>383</v>
      </c>
      <c r="E215" s="593">
        <v>25700</v>
      </c>
      <c r="F215" s="593">
        <v>25700</v>
      </c>
      <c r="G215" s="68" t="s">
        <v>38</v>
      </c>
      <c r="H215" s="448">
        <v>46454</v>
      </c>
      <c r="I215" s="448" t="s">
        <v>34</v>
      </c>
      <c r="J215" s="448" t="s">
        <v>34</v>
      </c>
      <c r="K215" s="448">
        <v>46456</v>
      </c>
      <c r="L215" s="448">
        <v>46458</v>
      </c>
      <c r="M215" s="448">
        <v>46463</v>
      </c>
      <c r="N215" s="448" t="s">
        <v>34</v>
      </c>
      <c r="O215" s="448" t="s">
        <v>34</v>
      </c>
      <c r="P215" s="594" t="s">
        <v>34</v>
      </c>
      <c r="Q215" s="594">
        <v>46469</v>
      </c>
      <c r="R215" s="594" t="s">
        <v>34</v>
      </c>
      <c r="S215" s="594" t="s">
        <v>34</v>
      </c>
      <c r="T215" s="594">
        <v>46490</v>
      </c>
      <c r="U215" s="594">
        <v>46493</v>
      </c>
      <c r="V215" s="594">
        <v>46500</v>
      </c>
    </row>
    <row r="216" s="349" customFormat="1" ht="26" spans="1:22">
      <c r="A216" s="42">
        <f t="shared" si="15"/>
        <v>177</v>
      </c>
      <c r="B216" s="121" t="s">
        <v>24</v>
      </c>
      <c r="C216" s="592"/>
      <c r="D216" s="68" t="s">
        <v>384</v>
      </c>
      <c r="E216" s="593">
        <v>15000</v>
      </c>
      <c r="F216" s="593">
        <v>15000</v>
      </c>
      <c r="G216" s="68" t="s">
        <v>38</v>
      </c>
      <c r="H216" s="448">
        <v>46454</v>
      </c>
      <c r="I216" s="448" t="s">
        <v>34</v>
      </c>
      <c r="J216" s="448" t="s">
        <v>34</v>
      </c>
      <c r="K216" s="448">
        <v>46456</v>
      </c>
      <c r="L216" s="448">
        <v>46458</v>
      </c>
      <c r="M216" s="448">
        <v>46463</v>
      </c>
      <c r="N216" s="448" t="s">
        <v>34</v>
      </c>
      <c r="O216" s="448" t="s">
        <v>34</v>
      </c>
      <c r="P216" s="594" t="s">
        <v>34</v>
      </c>
      <c r="Q216" s="594">
        <v>46469</v>
      </c>
      <c r="R216" s="594" t="s">
        <v>34</v>
      </c>
      <c r="S216" s="594" t="s">
        <v>34</v>
      </c>
      <c r="T216" s="594">
        <v>46490</v>
      </c>
      <c r="U216" s="594">
        <v>46493</v>
      </c>
      <c r="V216" s="594">
        <v>46500</v>
      </c>
    </row>
    <row r="217" s="349" customFormat="1" ht="13" spans="1:22">
      <c r="A217" s="42">
        <f t="shared" si="15"/>
        <v>178</v>
      </c>
      <c r="B217" s="121" t="s">
        <v>24</v>
      </c>
      <c r="C217" s="592"/>
      <c r="D217" s="68" t="s">
        <v>385</v>
      </c>
      <c r="E217" s="593">
        <v>190000</v>
      </c>
      <c r="F217" s="593">
        <v>190000</v>
      </c>
      <c r="G217" s="68" t="s">
        <v>28</v>
      </c>
      <c r="H217" s="448">
        <v>46402</v>
      </c>
      <c r="I217" s="448">
        <v>46409</v>
      </c>
      <c r="J217" s="448">
        <v>46416</v>
      </c>
      <c r="K217" s="448">
        <v>46420</v>
      </c>
      <c r="L217" s="475">
        <v>46427</v>
      </c>
      <c r="M217" s="475">
        <v>46437</v>
      </c>
      <c r="N217" s="475">
        <v>46444</v>
      </c>
      <c r="O217" s="475">
        <v>46451</v>
      </c>
      <c r="P217" s="595">
        <v>46456</v>
      </c>
      <c r="Q217" s="595">
        <v>46458</v>
      </c>
      <c r="R217" s="595" t="s">
        <v>34</v>
      </c>
      <c r="S217" s="595" t="s">
        <v>34</v>
      </c>
      <c r="T217" s="595">
        <v>46490</v>
      </c>
      <c r="U217" s="595">
        <v>46493</v>
      </c>
      <c r="V217" s="595">
        <v>46496</v>
      </c>
    </row>
    <row r="218" s="349" customFormat="1" ht="26" spans="1:22">
      <c r="A218" s="42">
        <f t="shared" si="15"/>
        <v>179</v>
      </c>
      <c r="B218" s="121"/>
      <c r="C218" s="592"/>
      <c r="D218" s="68" t="s">
        <v>386</v>
      </c>
      <c r="E218" s="593">
        <v>96790.4</v>
      </c>
      <c r="F218" s="593">
        <v>96790.4</v>
      </c>
      <c r="G218" s="68" t="s">
        <v>38</v>
      </c>
      <c r="H218" s="448">
        <v>46454</v>
      </c>
      <c r="I218" s="448" t="s">
        <v>34</v>
      </c>
      <c r="J218" s="448" t="s">
        <v>34</v>
      </c>
      <c r="K218" s="448">
        <v>46456</v>
      </c>
      <c r="L218" s="448">
        <v>46458</v>
      </c>
      <c r="M218" s="448">
        <v>46463</v>
      </c>
      <c r="N218" s="448" t="s">
        <v>34</v>
      </c>
      <c r="O218" s="448" t="s">
        <v>34</v>
      </c>
      <c r="P218" s="594" t="s">
        <v>34</v>
      </c>
      <c r="Q218" s="594">
        <v>46469</v>
      </c>
      <c r="R218" s="594" t="s">
        <v>34</v>
      </c>
      <c r="S218" s="594" t="s">
        <v>34</v>
      </c>
      <c r="T218" s="594">
        <v>46490</v>
      </c>
      <c r="U218" s="594">
        <v>46493</v>
      </c>
      <c r="V218" s="594">
        <v>46500</v>
      </c>
    </row>
    <row r="219" s="349" customFormat="1" ht="26" spans="1:22">
      <c r="A219" s="42">
        <f t="shared" si="15"/>
        <v>180</v>
      </c>
      <c r="B219" s="121"/>
      <c r="C219" s="592"/>
      <c r="D219" s="68" t="s">
        <v>387</v>
      </c>
      <c r="E219" s="593">
        <v>50000</v>
      </c>
      <c r="F219" s="593">
        <v>50000</v>
      </c>
      <c r="G219" s="68" t="s">
        <v>38</v>
      </c>
      <c r="H219" s="448">
        <v>46454</v>
      </c>
      <c r="I219" s="448" t="s">
        <v>34</v>
      </c>
      <c r="J219" s="448" t="s">
        <v>34</v>
      </c>
      <c r="K219" s="448">
        <v>46456</v>
      </c>
      <c r="L219" s="448">
        <v>46458</v>
      </c>
      <c r="M219" s="448">
        <v>46463</v>
      </c>
      <c r="N219" s="448" t="s">
        <v>34</v>
      </c>
      <c r="O219" s="448" t="s">
        <v>34</v>
      </c>
      <c r="P219" s="594" t="s">
        <v>34</v>
      </c>
      <c r="Q219" s="594">
        <v>46469</v>
      </c>
      <c r="R219" s="594" t="s">
        <v>34</v>
      </c>
      <c r="S219" s="594" t="s">
        <v>34</v>
      </c>
      <c r="T219" s="594">
        <v>46490</v>
      </c>
      <c r="U219" s="594">
        <v>46493</v>
      </c>
      <c r="V219" s="594">
        <v>46500</v>
      </c>
    </row>
    <row r="220" s="349" customFormat="1" ht="28.5" customHeight="1" spans="1:22">
      <c r="A220" s="42">
        <f t="shared" si="15"/>
        <v>181</v>
      </c>
      <c r="B220" s="121"/>
      <c r="C220" s="592"/>
      <c r="D220" s="68" t="s">
        <v>388</v>
      </c>
      <c r="E220" s="593">
        <v>6000</v>
      </c>
      <c r="F220" s="593">
        <v>6000</v>
      </c>
      <c r="G220" s="68" t="s">
        <v>38</v>
      </c>
      <c r="H220" s="448">
        <v>46454</v>
      </c>
      <c r="I220" s="448" t="s">
        <v>34</v>
      </c>
      <c r="J220" s="448" t="s">
        <v>34</v>
      </c>
      <c r="K220" s="448">
        <v>46456</v>
      </c>
      <c r="L220" s="448">
        <v>46458</v>
      </c>
      <c r="M220" s="448">
        <v>46463</v>
      </c>
      <c r="N220" s="448" t="s">
        <v>34</v>
      </c>
      <c r="O220" s="448" t="s">
        <v>34</v>
      </c>
      <c r="P220" s="594" t="s">
        <v>34</v>
      </c>
      <c r="Q220" s="594">
        <v>46469</v>
      </c>
      <c r="R220" s="594" t="s">
        <v>34</v>
      </c>
      <c r="S220" s="594" t="s">
        <v>34</v>
      </c>
      <c r="T220" s="594">
        <v>46490</v>
      </c>
      <c r="U220" s="594">
        <v>46493</v>
      </c>
      <c r="V220" s="594">
        <v>46500</v>
      </c>
    </row>
    <row r="221" s="349" customFormat="1" ht="13" spans="1:22">
      <c r="A221" s="42">
        <f t="shared" si="15"/>
        <v>182</v>
      </c>
      <c r="B221" s="121"/>
      <c r="C221" s="592"/>
      <c r="D221" s="68" t="s">
        <v>389</v>
      </c>
      <c r="E221" s="593">
        <v>200000</v>
      </c>
      <c r="F221" s="593">
        <v>200000</v>
      </c>
      <c r="G221" s="68" t="s">
        <v>28</v>
      </c>
      <c r="H221" s="448">
        <v>46402</v>
      </c>
      <c r="I221" s="448">
        <v>46409</v>
      </c>
      <c r="J221" s="448">
        <v>46416</v>
      </c>
      <c r="K221" s="448">
        <v>46420</v>
      </c>
      <c r="L221" s="475">
        <v>46427</v>
      </c>
      <c r="M221" s="475">
        <v>46437</v>
      </c>
      <c r="N221" s="475">
        <v>46444</v>
      </c>
      <c r="O221" s="475">
        <v>46451</v>
      </c>
      <c r="P221" s="595">
        <v>46456</v>
      </c>
      <c r="Q221" s="595">
        <v>46458</v>
      </c>
      <c r="R221" s="595" t="s">
        <v>34</v>
      </c>
      <c r="S221" s="595" t="s">
        <v>34</v>
      </c>
      <c r="T221" s="595">
        <v>46490</v>
      </c>
      <c r="U221" s="595">
        <v>46493</v>
      </c>
      <c r="V221" s="595">
        <v>46496</v>
      </c>
    </row>
    <row r="222" s="349" customFormat="1" ht="13" spans="1:22">
      <c r="A222" s="42">
        <f t="shared" si="15"/>
        <v>183</v>
      </c>
      <c r="B222" s="121"/>
      <c r="C222" s="592"/>
      <c r="D222" s="68" t="s">
        <v>390</v>
      </c>
      <c r="E222" s="593">
        <v>1680</v>
      </c>
      <c r="F222" s="593">
        <v>1680</v>
      </c>
      <c r="G222" s="68" t="s">
        <v>38</v>
      </c>
      <c r="H222" s="448">
        <v>46454</v>
      </c>
      <c r="I222" s="448" t="s">
        <v>34</v>
      </c>
      <c r="J222" s="448" t="s">
        <v>34</v>
      </c>
      <c r="K222" s="448">
        <v>46456</v>
      </c>
      <c r="L222" s="448">
        <v>46458</v>
      </c>
      <c r="M222" s="448">
        <v>46463</v>
      </c>
      <c r="N222" s="448" t="s">
        <v>34</v>
      </c>
      <c r="O222" s="448" t="s">
        <v>34</v>
      </c>
      <c r="P222" s="594" t="s">
        <v>34</v>
      </c>
      <c r="Q222" s="594">
        <v>46469</v>
      </c>
      <c r="R222" s="594" t="s">
        <v>34</v>
      </c>
      <c r="S222" s="594" t="s">
        <v>34</v>
      </c>
      <c r="T222" s="594">
        <v>46490</v>
      </c>
      <c r="U222" s="594">
        <v>46493</v>
      </c>
      <c r="V222" s="594">
        <v>46500</v>
      </c>
    </row>
    <row r="223" s="349" customFormat="1" ht="13" spans="1:22">
      <c r="A223" s="42">
        <f t="shared" si="15"/>
        <v>184</v>
      </c>
      <c r="B223" s="121"/>
      <c r="C223" s="592"/>
      <c r="D223" s="68" t="s">
        <v>391</v>
      </c>
      <c r="E223" s="593">
        <v>29144.78</v>
      </c>
      <c r="F223" s="593">
        <v>29144.78</v>
      </c>
      <c r="G223" s="68" t="s">
        <v>38</v>
      </c>
      <c r="H223" s="448">
        <v>46454</v>
      </c>
      <c r="I223" s="448" t="s">
        <v>34</v>
      </c>
      <c r="J223" s="448" t="s">
        <v>34</v>
      </c>
      <c r="K223" s="448">
        <v>46456</v>
      </c>
      <c r="L223" s="448">
        <v>46458</v>
      </c>
      <c r="M223" s="448">
        <v>46463</v>
      </c>
      <c r="N223" s="448" t="s">
        <v>34</v>
      </c>
      <c r="O223" s="448" t="s">
        <v>34</v>
      </c>
      <c r="P223" s="594" t="s">
        <v>34</v>
      </c>
      <c r="Q223" s="594">
        <v>46469</v>
      </c>
      <c r="R223" s="594" t="s">
        <v>34</v>
      </c>
      <c r="S223" s="594" t="s">
        <v>34</v>
      </c>
      <c r="T223" s="594">
        <v>46490</v>
      </c>
      <c r="U223" s="594">
        <v>46493</v>
      </c>
      <c r="V223" s="594">
        <v>46500</v>
      </c>
    </row>
    <row r="224" s="349" customFormat="1" ht="13" spans="1:22">
      <c r="A224" s="42">
        <f t="shared" si="15"/>
        <v>185</v>
      </c>
      <c r="B224" s="121"/>
      <c r="C224" s="592"/>
      <c r="D224" s="68" t="s">
        <v>392</v>
      </c>
      <c r="E224" s="593">
        <v>90000</v>
      </c>
      <c r="F224" s="593">
        <v>90000</v>
      </c>
      <c r="G224" s="68" t="s">
        <v>38</v>
      </c>
      <c r="H224" s="448">
        <v>46454</v>
      </c>
      <c r="I224" s="448" t="s">
        <v>34</v>
      </c>
      <c r="J224" s="448" t="s">
        <v>34</v>
      </c>
      <c r="K224" s="448">
        <v>46456</v>
      </c>
      <c r="L224" s="448">
        <v>46458</v>
      </c>
      <c r="M224" s="448">
        <v>46463</v>
      </c>
      <c r="N224" s="448" t="s">
        <v>34</v>
      </c>
      <c r="O224" s="448" t="s">
        <v>34</v>
      </c>
      <c r="P224" s="594" t="s">
        <v>34</v>
      </c>
      <c r="Q224" s="594">
        <v>46469</v>
      </c>
      <c r="R224" s="594" t="s">
        <v>34</v>
      </c>
      <c r="S224" s="594" t="s">
        <v>34</v>
      </c>
      <c r="T224" s="594">
        <v>46490</v>
      </c>
      <c r="U224" s="594">
        <v>46493</v>
      </c>
      <c r="V224" s="594">
        <v>46500</v>
      </c>
    </row>
    <row r="225" s="349" customFormat="1" ht="13" spans="1:22">
      <c r="A225" s="42">
        <f t="shared" si="15"/>
        <v>186</v>
      </c>
      <c r="B225" s="121"/>
      <c r="C225" s="592"/>
      <c r="D225" s="68" t="s">
        <v>393</v>
      </c>
      <c r="E225" s="593">
        <v>70000</v>
      </c>
      <c r="F225" s="593">
        <v>70000</v>
      </c>
      <c r="G225" s="68" t="s">
        <v>38</v>
      </c>
      <c r="H225" s="448">
        <v>46454</v>
      </c>
      <c r="I225" s="448" t="s">
        <v>34</v>
      </c>
      <c r="J225" s="448" t="s">
        <v>34</v>
      </c>
      <c r="K225" s="448">
        <v>46456</v>
      </c>
      <c r="L225" s="448">
        <v>46458</v>
      </c>
      <c r="M225" s="448">
        <v>46463</v>
      </c>
      <c r="N225" s="448" t="s">
        <v>34</v>
      </c>
      <c r="O225" s="448" t="s">
        <v>34</v>
      </c>
      <c r="P225" s="594" t="s">
        <v>34</v>
      </c>
      <c r="Q225" s="594">
        <v>46469</v>
      </c>
      <c r="R225" s="594" t="s">
        <v>34</v>
      </c>
      <c r="S225" s="594" t="s">
        <v>34</v>
      </c>
      <c r="T225" s="594">
        <v>46490</v>
      </c>
      <c r="U225" s="594">
        <v>46493</v>
      </c>
      <c r="V225" s="594">
        <v>46500</v>
      </c>
    </row>
    <row r="226" s="349" customFormat="1" ht="13" spans="1:22">
      <c r="A226" s="42">
        <f t="shared" si="15"/>
        <v>187</v>
      </c>
      <c r="B226" s="121"/>
      <c r="C226" s="592"/>
      <c r="D226" s="68" t="s">
        <v>394</v>
      </c>
      <c r="E226" s="593">
        <v>40000</v>
      </c>
      <c r="F226" s="593">
        <v>40000</v>
      </c>
      <c r="G226" s="68" t="s">
        <v>38</v>
      </c>
      <c r="H226" s="448">
        <v>46454</v>
      </c>
      <c r="I226" s="448" t="s">
        <v>34</v>
      </c>
      <c r="J226" s="448" t="s">
        <v>34</v>
      </c>
      <c r="K226" s="448">
        <v>46456</v>
      </c>
      <c r="L226" s="448">
        <v>46458</v>
      </c>
      <c r="M226" s="448">
        <v>46463</v>
      </c>
      <c r="N226" s="448" t="s">
        <v>34</v>
      </c>
      <c r="O226" s="448" t="s">
        <v>34</v>
      </c>
      <c r="P226" s="594" t="s">
        <v>34</v>
      </c>
      <c r="Q226" s="594">
        <v>46469</v>
      </c>
      <c r="R226" s="594" t="s">
        <v>34</v>
      </c>
      <c r="S226" s="594" t="s">
        <v>34</v>
      </c>
      <c r="T226" s="594">
        <v>46490</v>
      </c>
      <c r="U226" s="594">
        <v>46493</v>
      </c>
      <c r="V226" s="594">
        <v>46500</v>
      </c>
    </row>
    <row r="227" s="349" customFormat="1" ht="26" spans="1:22">
      <c r="A227" s="42">
        <f t="shared" si="15"/>
        <v>188</v>
      </c>
      <c r="B227" s="121"/>
      <c r="C227" s="592"/>
      <c r="D227" s="68" t="s">
        <v>395</v>
      </c>
      <c r="E227" s="593">
        <v>50000</v>
      </c>
      <c r="F227" s="593">
        <v>50000</v>
      </c>
      <c r="G227" s="68" t="s">
        <v>38</v>
      </c>
      <c r="H227" s="448">
        <v>46402</v>
      </c>
      <c r="I227" s="448" t="s">
        <v>34</v>
      </c>
      <c r="J227" s="448" t="s">
        <v>34</v>
      </c>
      <c r="K227" s="448">
        <v>46420</v>
      </c>
      <c r="L227" s="475">
        <v>46427</v>
      </c>
      <c r="M227" s="475">
        <v>46437</v>
      </c>
      <c r="N227" s="448" t="s">
        <v>34</v>
      </c>
      <c r="O227" s="448" t="s">
        <v>34</v>
      </c>
      <c r="P227" s="595">
        <v>46456</v>
      </c>
      <c r="Q227" s="595">
        <v>46458</v>
      </c>
      <c r="R227" s="595" t="s">
        <v>34</v>
      </c>
      <c r="S227" s="595" t="s">
        <v>34</v>
      </c>
      <c r="T227" s="595">
        <v>46490</v>
      </c>
      <c r="U227" s="595">
        <v>46493</v>
      </c>
      <c r="V227" s="595">
        <v>46496</v>
      </c>
    </row>
    <row r="228" s="349" customFormat="1" ht="13" spans="1:22">
      <c r="A228" s="42">
        <f t="shared" si="15"/>
        <v>189</v>
      </c>
      <c r="B228" s="121"/>
      <c r="C228" s="592"/>
      <c r="D228" s="68" t="s">
        <v>396</v>
      </c>
      <c r="E228" s="593">
        <v>95000</v>
      </c>
      <c r="F228" s="593">
        <v>95000</v>
      </c>
      <c r="G228" s="68" t="s">
        <v>38</v>
      </c>
      <c r="H228" s="448">
        <v>46402</v>
      </c>
      <c r="I228" s="448" t="s">
        <v>34</v>
      </c>
      <c r="J228" s="448" t="s">
        <v>34</v>
      </c>
      <c r="K228" s="448">
        <v>46420</v>
      </c>
      <c r="L228" s="475">
        <v>46427</v>
      </c>
      <c r="M228" s="475">
        <v>46437</v>
      </c>
      <c r="N228" s="448" t="s">
        <v>34</v>
      </c>
      <c r="O228" s="448" t="s">
        <v>34</v>
      </c>
      <c r="P228" s="595">
        <v>46456</v>
      </c>
      <c r="Q228" s="595">
        <v>46458</v>
      </c>
      <c r="R228" s="595" t="s">
        <v>34</v>
      </c>
      <c r="S228" s="595" t="s">
        <v>34</v>
      </c>
      <c r="T228" s="595">
        <v>46490</v>
      </c>
      <c r="U228" s="595">
        <v>46493</v>
      </c>
      <c r="V228" s="595">
        <v>46496</v>
      </c>
    </row>
    <row r="229" s="349" customFormat="1" ht="13" spans="1:22">
      <c r="A229" s="42">
        <f t="shared" si="15"/>
        <v>190</v>
      </c>
      <c r="B229" s="121"/>
      <c r="C229" s="592"/>
      <c r="D229" s="68" t="s">
        <v>397</v>
      </c>
      <c r="E229" s="593">
        <v>90000</v>
      </c>
      <c r="F229" s="593">
        <v>90000</v>
      </c>
      <c r="G229" s="68" t="s">
        <v>38</v>
      </c>
      <c r="H229" s="448">
        <v>46402</v>
      </c>
      <c r="I229" s="448" t="s">
        <v>34</v>
      </c>
      <c r="J229" s="448" t="s">
        <v>34</v>
      </c>
      <c r="K229" s="448">
        <v>46420</v>
      </c>
      <c r="L229" s="475">
        <v>46427</v>
      </c>
      <c r="M229" s="475">
        <v>46437</v>
      </c>
      <c r="N229" s="448" t="s">
        <v>34</v>
      </c>
      <c r="O229" s="448" t="s">
        <v>34</v>
      </c>
      <c r="P229" s="595">
        <v>46456</v>
      </c>
      <c r="Q229" s="595">
        <v>46458</v>
      </c>
      <c r="R229" s="595" t="s">
        <v>34</v>
      </c>
      <c r="S229" s="595" t="s">
        <v>34</v>
      </c>
      <c r="T229" s="595">
        <v>46490</v>
      </c>
      <c r="U229" s="595">
        <v>46493</v>
      </c>
      <c r="V229" s="595">
        <v>46496</v>
      </c>
    </row>
    <row r="230" s="349" customFormat="1" ht="26" spans="1:22">
      <c r="A230" s="42">
        <f t="shared" si="15"/>
        <v>191</v>
      </c>
      <c r="B230" s="121"/>
      <c r="C230" s="592"/>
      <c r="D230" s="68" t="s">
        <v>398</v>
      </c>
      <c r="E230" s="593">
        <v>80000</v>
      </c>
      <c r="F230" s="593">
        <v>80000</v>
      </c>
      <c r="G230" s="68" t="s">
        <v>38</v>
      </c>
      <c r="H230" s="448">
        <v>46402</v>
      </c>
      <c r="I230" s="448" t="s">
        <v>34</v>
      </c>
      <c r="J230" s="448" t="s">
        <v>34</v>
      </c>
      <c r="K230" s="448">
        <v>46420</v>
      </c>
      <c r="L230" s="475">
        <v>46427</v>
      </c>
      <c r="M230" s="475">
        <v>46437</v>
      </c>
      <c r="N230" s="448" t="s">
        <v>34</v>
      </c>
      <c r="O230" s="448" t="s">
        <v>34</v>
      </c>
      <c r="P230" s="595">
        <v>46456</v>
      </c>
      <c r="Q230" s="595">
        <v>46458</v>
      </c>
      <c r="R230" s="595" t="s">
        <v>34</v>
      </c>
      <c r="S230" s="595" t="s">
        <v>34</v>
      </c>
      <c r="T230" s="595">
        <v>46490</v>
      </c>
      <c r="U230" s="595">
        <v>46493</v>
      </c>
      <c r="V230" s="595">
        <v>46496</v>
      </c>
    </row>
    <row r="231" s="349" customFormat="1" ht="13" spans="1:22">
      <c r="A231" s="42">
        <f t="shared" si="15"/>
        <v>192</v>
      </c>
      <c r="B231" s="121"/>
      <c r="C231" s="592"/>
      <c r="D231" s="68" t="s">
        <v>399</v>
      </c>
      <c r="E231" s="593">
        <v>15000</v>
      </c>
      <c r="F231" s="593">
        <v>15000</v>
      </c>
      <c r="G231" s="68" t="s">
        <v>38</v>
      </c>
      <c r="H231" s="448">
        <v>46402</v>
      </c>
      <c r="I231" s="448" t="s">
        <v>34</v>
      </c>
      <c r="J231" s="448" t="s">
        <v>34</v>
      </c>
      <c r="K231" s="448">
        <v>46420</v>
      </c>
      <c r="L231" s="475">
        <v>46427</v>
      </c>
      <c r="M231" s="475">
        <v>46437</v>
      </c>
      <c r="N231" s="448" t="s">
        <v>34</v>
      </c>
      <c r="O231" s="448" t="s">
        <v>34</v>
      </c>
      <c r="P231" s="595">
        <v>46456</v>
      </c>
      <c r="Q231" s="595">
        <v>46458</v>
      </c>
      <c r="R231" s="595" t="s">
        <v>34</v>
      </c>
      <c r="S231" s="595" t="s">
        <v>34</v>
      </c>
      <c r="T231" s="595">
        <v>46490</v>
      </c>
      <c r="U231" s="595">
        <v>46493</v>
      </c>
      <c r="V231" s="595">
        <v>46496</v>
      </c>
    </row>
    <row r="232" s="349" customFormat="1" ht="13" spans="1:22">
      <c r="A232" s="42">
        <f t="shared" si="15"/>
        <v>193</v>
      </c>
      <c r="B232" s="121"/>
      <c r="C232" s="592"/>
      <c r="D232" s="68" t="s">
        <v>400</v>
      </c>
      <c r="E232" s="593">
        <v>15000</v>
      </c>
      <c r="F232" s="593">
        <v>15000</v>
      </c>
      <c r="G232" s="68" t="s">
        <v>38</v>
      </c>
      <c r="H232" s="448">
        <v>46402</v>
      </c>
      <c r="I232" s="448" t="s">
        <v>34</v>
      </c>
      <c r="J232" s="448" t="s">
        <v>34</v>
      </c>
      <c r="K232" s="448">
        <v>46420</v>
      </c>
      <c r="L232" s="475">
        <v>46427</v>
      </c>
      <c r="M232" s="475">
        <v>46437</v>
      </c>
      <c r="N232" s="448" t="s">
        <v>34</v>
      </c>
      <c r="O232" s="448" t="s">
        <v>34</v>
      </c>
      <c r="P232" s="595">
        <v>46456</v>
      </c>
      <c r="Q232" s="595">
        <v>46458</v>
      </c>
      <c r="R232" s="595" t="s">
        <v>34</v>
      </c>
      <c r="S232" s="595" t="s">
        <v>34</v>
      </c>
      <c r="T232" s="595">
        <v>46490</v>
      </c>
      <c r="U232" s="595">
        <v>46493</v>
      </c>
      <c r="V232" s="595">
        <v>46496</v>
      </c>
    </row>
    <row r="233" s="349" customFormat="1" ht="13" spans="1:22">
      <c r="A233" s="42">
        <f t="shared" si="15"/>
        <v>194</v>
      </c>
      <c r="B233" s="121"/>
      <c r="C233" s="592"/>
      <c r="D233" s="68" t="s">
        <v>401</v>
      </c>
      <c r="E233" s="593">
        <v>8000</v>
      </c>
      <c r="F233" s="593">
        <v>8000</v>
      </c>
      <c r="G233" s="68" t="s">
        <v>38</v>
      </c>
      <c r="H233" s="448">
        <v>46454</v>
      </c>
      <c r="I233" s="448" t="s">
        <v>34</v>
      </c>
      <c r="J233" s="448" t="s">
        <v>34</v>
      </c>
      <c r="K233" s="448">
        <v>46456</v>
      </c>
      <c r="L233" s="448">
        <v>46458</v>
      </c>
      <c r="M233" s="448">
        <v>46463</v>
      </c>
      <c r="N233" s="448" t="s">
        <v>34</v>
      </c>
      <c r="O233" s="448" t="s">
        <v>34</v>
      </c>
      <c r="P233" s="594" t="s">
        <v>34</v>
      </c>
      <c r="Q233" s="594">
        <v>46469</v>
      </c>
      <c r="R233" s="594" t="s">
        <v>34</v>
      </c>
      <c r="S233" s="594" t="s">
        <v>34</v>
      </c>
      <c r="T233" s="594">
        <v>46490</v>
      </c>
      <c r="U233" s="594">
        <v>46493</v>
      </c>
      <c r="V233" s="594">
        <v>46500</v>
      </c>
    </row>
    <row r="234" s="349" customFormat="1" ht="26" spans="1:22">
      <c r="A234" s="42">
        <f t="shared" si="15"/>
        <v>195</v>
      </c>
      <c r="B234" s="121" t="s">
        <v>24</v>
      </c>
      <c r="C234" s="592"/>
      <c r="D234" s="68" t="s">
        <v>402</v>
      </c>
      <c r="E234" s="593">
        <v>55000</v>
      </c>
      <c r="F234" s="593">
        <v>55000</v>
      </c>
      <c r="G234" s="68" t="s">
        <v>38</v>
      </c>
      <c r="H234" s="448" t="s">
        <v>34</v>
      </c>
      <c r="I234" s="448" t="s">
        <v>34</v>
      </c>
      <c r="J234" s="448" t="s">
        <v>34</v>
      </c>
      <c r="K234" s="475" t="s">
        <v>34</v>
      </c>
      <c r="L234" s="475" t="s">
        <v>34</v>
      </c>
      <c r="M234" s="475" t="s">
        <v>34</v>
      </c>
      <c r="N234" s="475" t="s">
        <v>34</v>
      </c>
      <c r="O234" s="475" t="s">
        <v>34</v>
      </c>
      <c r="P234" s="595" t="s">
        <v>34</v>
      </c>
      <c r="Q234" s="595" t="s">
        <v>34</v>
      </c>
      <c r="R234" s="595" t="s">
        <v>34</v>
      </c>
      <c r="S234" s="595" t="s">
        <v>34</v>
      </c>
      <c r="T234" s="595">
        <v>46490</v>
      </c>
      <c r="U234" s="595">
        <v>46493</v>
      </c>
      <c r="V234" s="595">
        <v>46496</v>
      </c>
    </row>
    <row r="235" s="349" customFormat="1" ht="26" spans="1:22">
      <c r="A235" s="42">
        <f t="shared" si="15"/>
        <v>196</v>
      </c>
      <c r="B235" s="121"/>
      <c r="C235" s="592"/>
      <c r="D235" s="68" t="s">
        <v>403</v>
      </c>
      <c r="E235" s="593">
        <v>50000</v>
      </c>
      <c r="F235" s="593">
        <v>50000</v>
      </c>
      <c r="G235" s="68" t="s">
        <v>38</v>
      </c>
      <c r="H235" s="448">
        <v>46454</v>
      </c>
      <c r="I235" s="448" t="s">
        <v>34</v>
      </c>
      <c r="J235" s="448" t="s">
        <v>34</v>
      </c>
      <c r="K235" s="448">
        <v>46456</v>
      </c>
      <c r="L235" s="448">
        <v>46458</v>
      </c>
      <c r="M235" s="448">
        <v>46463</v>
      </c>
      <c r="N235" s="448" t="s">
        <v>34</v>
      </c>
      <c r="O235" s="448" t="s">
        <v>34</v>
      </c>
      <c r="P235" s="594" t="s">
        <v>34</v>
      </c>
      <c r="Q235" s="594">
        <v>46469</v>
      </c>
      <c r="R235" s="594" t="s">
        <v>34</v>
      </c>
      <c r="S235" s="594" t="s">
        <v>34</v>
      </c>
      <c r="T235" s="594">
        <v>46490</v>
      </c>
      <c r="U235" s="594">
        <v>46493</v>
      </c>
      <c r="V235" s="594">
        <v>46500</v>
      </c>
    </row>
    <row r="236" s="349" customFormat="1" ht="13" spans="1:22">
      <c r="A236" s="42">
        <f t="shared" si="15"/>
        <v>197</v>
      </c>
      <c r="B236" s="596" t="s">
        <v>24</v>
      </c>
      <c r="C236" s="597" t="s">
        <v>404</v>
      </c>
      <c r="D236" s="598" t="s">
        <v>405</v>
      </c>
      <c r="E236" s="599">
        <v>25000</v>
      </c>
      <c r="F236" s="599">
        <v>25000</v>
      </c>
      <c r="G236" s="68" t="s">
        <v>38</v>
      </c>
      <c r="H236" s="448">
        <v>46454</v>
      </c>
      <c r="I236" s="448" t="s">
        <v>34</v>
      </c>
      <c r="J236" s="448" t="s">
        <v>34</v>
      </c>
      <c r="K236" s="448">
        <v>46456</v>
      </c>
      <c r="L236" s="448">
        <v>46458</v>
      </c>
      <c r="M236" s="448">
        <v>46463</v>
      </c>
      <c r="N236" s="448" t="s">
        <v>34</v>
      </c>
      <c r="O236" s="448" t="s">
        <v>34</v>
      </c>
      <c r="P236" s="594" t="s">
        <v>34</v>
      </c>
      <c r="Q236" s="594">
        <v>46469</v>
      </c>
      <c r="R236" s="594" t="s">
        <v>34</v>
      </c>
      <c r="S236" s="594" t="s">
        <v>34</v>
      </c>
      <c r="T236" s="594">
        <v>46490</v>
      </c>
      <c r="U236" s="594">
        <v>46493</v>
      </c>
      <c r="V236" s="594">
        <v>46500</v>
      </c>
    </row>
    <row r="237" s="349" customFormat="1" ht="28" customHeight="1" spans="1:22">
      <c r="A237" s="42">
        <f t="shared" si="15"/>
        <v>198</v>
      </c>
      <c r="B237" s="600" t="s">
        <v>24</v>
      </c>
      <c r="C237" s="601"/>
      <c r="D237" s="598" t="s">
        <v>406</v>
      </c>
      <c r="E237" s="599">
        <v>20000</v>
      </c>
      <c r="F237" s="599">
        <v>20000</v>
      </c>
      <c r="G237" s="68" t="s">
        <v>38</v>
      </c>
      <c r="H237" s="448">
        <v>46454</v>
      </c>
      <c r="I237" s="448" t="s">
        <v>34</v>
      </c>
      <c r="J237" s="448" t="s">
        <v>34</v>
      </c>
      <c r="K237" s="448">
        <v>46456</v>
      </c>
      <c r="L237" s="448">
        <v>46458</v>
      </c>
      <c r="M237" s="448">
        <v>46463</v>
      </c>
      <c r="N237" s="448" t="s">
        <v>34</v>
      </c>
      <c r="O237" s="448" t="s">
        <v>34</v>
      </c>
      <c r="P237" s="594" t="s">
        <v>34</v>
      </c>
      <c r="Q237" s="594">
        <v>46469</v>
      </c>
      <c r="R237" s="594" t="s">
        <v>34</v>
      </c>
      <c r="S237" s="594" t="s">
        <v>34</v>
      </c>
      <c r="T237" s="594">
        <v>46490</v>
      </c>
      <c r="U237" s="594">
        <v>46493</v>
      </c>
      <c r="V237" s="594">
        <v>46500</v>
      </c>
    </row>
    <row r="238" s="349" customFormat="1" ht="13" spans="1:22">
      <c r="A238" s="42">
        <f t="shared" si="15"/>
        <v>199</v>
      </c>
      <c r="B238" s="596" t="s">
        <v>24</v>
      </c>
      <c r="C238" s="601"/>
      <c r="D238" s="598" t="s">
        <v>407</v>
      </c>
      <c r="E238" s="599">
        <v>7500</v>
      </c>
      <c r="F238" s="599">
        <v>7500</v>
      </c>
      <c r="G238" s="68" t="s">
        <v>38</v>
      </c>
      <c r="H238" s="448">
        <v>46454</v>
      </c>
      <c r="I238" s="448" t="s">
        <v>34</v>
      </c>
      <c r="J238" s="448" t="s">
        <v>34</v>
      </c>
      <c r="K238" s="448">
        <v>46456</v>
      </c>
      <c r="L238" s="448">
        <v>46458</v>
      </c>
      <c r="M238" s="448">
        <v>46463</v>
      </c>
      <c r="N238" s="448" t="s">
        <v>34</v>
      </c>
      <c r="O238" s="448" t="s">
        <v>34</v>
      </c>
      <c r="P238" s="594" t="s">
        <v>34</v>
      </c>
      <c r="Q238" s="594">
        <v>46469</v>
      </c>
      <c r="R238" s="594" t="s">
        <v>34</v>
      </c>
      <c r="S238" s="594" t="s">
        <v>34</v>
      </c>
      <c r="T238" s="594">
        <v>46490</v>
      </c>
      <c r="U238" s="594">
        <v>46493</v>
      </c>
      <c r="V238" s="594">
        <v>46500</v>
      </c>
    </row>
    <row r="239" s="349" customFormat="1" ht="13" spans="1:22">
      <c r="A239" s="42">
        <f t="shared" si="15"/>
        <v>200</v>
      </c>
      <c r="B239" s="596" t="s">
        <v>24</v>
      </c>
      <c r="C239" s="601"/>
      <c r="D239" s="598" t="s">
        <v>408</v>
      </c>
      <c r="E239" s="599">
        <v>100000</v>
      </c>
      <c r="F239" s="599">
        <v>100000</v>
      </c>
      <c r="G239" s="68" t="s">
        <v>28</v>
      </c>
      <c r="H239" s="448">
        <v>46454</v>
      </c>
      <c r="I239" s="448" t="s">
        <v>34</v>
      </c>
      <c r="J239" s="448" t="s">
        <v>34</v>
      </c>
      <c r="K239" s="448">
        <v>46456</v>
      </c>
      <c r="L239" s="448">
        <v>46458</v>
      </c>
      <c r="M239" s="448">
        <v>46463</v>
      </c>
      <c r="N239" s="448" t="s">
        <v>34</v>
      </c>
      <c r="O239" s="448" t="s">
        <v>34</v>
      </c>
      <c r="P239" s="594" t="s">
        <v>34</v>
      </c>
      <c r="Q239" s="594">
        <v>46469</v>
      </c>
      <c r="R239" s="594" t="s">
        <v>34</v>
      </c>
      <c r="S239" s="594" t="s">
        <v>34</v>
      </c>
      <c r="T239" s="594">
        <v>46490</v>
      </c>
      <c r="U239" s="594">
        <v>46493</v>
      </c>
      <c r="V239" s="594">
        <v>46500</v>
      </c>
    </row>
    <row r="240" s="349" customFormat="1" ht="16" customHeight="1" spans="1:22">
      <c r="A240" s="42">
        <f t="shared" si="15"/>
        <v>201</v>
      </c>
      <c r="B240" s="596" t="s">
        <v>24</v>
      </c>
      <c r="C240" s="601"/>
      <c r="D240" s="424" t="s">
        <v>409</v>
      </c>
      <c r="E240" s="599">
        <v>10000</v>
      </c>
      <c r="F240" s="599">
        <v>10000</v>
      </c>
      <c r="G240" s="68" t="s">
        <v>38</v>
      </c>
      <c r="H240" s="448">
        <v>46454</v>
      </c>
      <c r="I240" s="448" t="s">
        <v>34</v>
      </c>
      <c r="J240" s="448" t="s">
        <v>34</v>
      </c>
      <c r="K240" s="448">
        <v>46456</v>
      </c>
      <c r="L240" s="448">
        <v>46458</v>
      </c>
      <c r="M240" s="448">
        <v>46463</v>
      </c>
      <c r="N240" s="448" t="s">
        <v>34</v>
      </c>
      <c r="O240" s="448" t="s">
        <v>34</v>
      </c>
      <c r="P240" s="594" t="s">
        <v>34</v>
      </c>
      <c r="Q240" s="594">
        <v>46469</v>
      </c>
      <c r="R240" s="594" t="s">
        <v>34</v>
      </c>
      <c r="S240" s="594" t="s">
        <v>34</v>
      </c>
      <c r="T240" s="594">
        <v>46490</v>
      </c>
      <c r="U240" s="594">
        <v>46493</v>
      </c>
      <c r="V240" s="594">
        <v>46500</v>
      </c>
    </row>
    <row r="241" s="349" customFormat="1" ht="13" spans="1:22">
      <c r="A241" s="42">
        <f t="shared" si="15"/>
        <v>202</v>
      </c>
      <c r="B241" s="596" t="s">
        <v>24</v>
      </c>
      <c r="C241" s="601"/>
      <c r="D241" s="598" t="s">
        <v>410</v>
      </c>
      <c r="E241" s="599">
        <v>18000</v>
      </c>
      <c r="F241" s="599">
        <v>18000</v>
      </c>
      <c r="G241" s="68" t="s">
        <v>38</v>
      </c>
      <c r="H241" s="448">
        <v>46454</v>
      </c>
      <c r="I241" s="448" t="s">
        <v>34</v>
      </c>
      <c r="J241" s="448" t="s">
        <v>34</v>
      </c>
      <c r="K241" s="448">
        <v>46456</v>
      </c>
      <c r="L241" s="448">
        <v>46458</v>
      </c>
      <c r="M241" s="448">
        <v>46463</v>
      </c>
      <c r="N241" s="448" t="s">
        <v>34</v>
      </c>
      <c r="O241" s="448" t="s">
        <v>34</v>
      </c>
      <c r="P241" s="594" t="s">
        <v>34</v>
      </c>
      <c r="Q241" s="594">
        <v>46469</v>
      </c>
      <c r="R241" s="594" t="s">
        <v>34</v>
      </c>
      <c r="S241" s="594" t="s">
        <v>34</v>
      </c>
      <c r="T241" s="594">
        <v>46490</v>
      </c>
      <c r="U241" s="594">
        <v>46493</v>
      </c>
      <c r="V241" s="594">
        <v>46500</v>
      </c>
    </row>
    <row r="242" s="348" customFormat="1" spans="1:22">
      <c r="A242" s="42">
        <f t="shared" si="15"/>
        <v>203</v>
      </c>
      <c r="B242" s="596" t="s">
        <v>24</v>
      </c>
      <c r="C242" s="601"/>
      <c r="D242" s="598" t="s">
        <v>411</v>
      </c>
      <c r="E242" s="599">
        <v>60000</v>
      </c>
      <c r="F242" s="599">
        <v>60000</v>
      </c>
      <c r="G242" s="68" t="s">
        <v>38</v>
      </c>
      <c r="H242" s="448">
        <v>46454</v>
      </c>
      <c r="I242" s="448" t="s">
        <v>34</v>
      </c>
      <c r="J242" s="448" t="s">
        <v>34</v>
      </c>
      <c r="K242" s="448">
        <v>46456</v>
      </c>
      <c r="L242" s="448">
        <v>46458</v>
      </c>
      <c r="M242" s="448">
        <v>46463</v>
      </c>
      <c r="N242" s="448" t="s">
        <v>34</v>
      </c>
      <c r="O242" s="448" t="s">
        <v>34</v>
      </c>
      <c r="P242" s="594" t="s">
        <v>34</v>
      </c>
      <c r="Q242" s="594">
        <v>46469</v>
      </c>
      <c r="R242" s="594" t="s">
        <v>34</v>
      </c>
      <c r="S242" s="594" t="s">
        <v>34</v>
      </c>
      <c r="T242" s="594">
        <v>46490</v>
      </c>
      <c r="U242" s="594">
        <v>46493</v>
      </c>
      <c r="V242" s="594">
        <v>46500</v>
      </c>
    </row>
    <row r="243" s="348" customFormat="1" spans="1:22">
      <c r="A243" s="42">
        <f t="shared" si="15"/>
        <v>204</v>
      </c>
      <c r="B243" s="596" t="s">
        <v>24</v>
      </c>
      <c r="C243" s="601"/>
      <c r="D243" s="598" t="s">
        <v>412</v>
      </c>
      <c r="E243" s="599">
        <v>90000</v>
      </c>
      <c r="F243" s="599">
        <v>90000</v>
      </c>
      <c r="G243" s="68" t="s">
        <v>38</v>
      </c>
      <c r="H243" s="448">
        <v>46454</v>
      </c>
      <c r="I243" s="448" t="s">
        <v>34</v>
      </c>
      <c r="J243" s="448" t="s">
        <v>34</v>
      </c>
      <c r="K243" s="448">
        <v>46456</v>
      </c>
      <c r="L243" s="448">
        <v>46458</v>
      </c>
      <c r="M243" s="448">
        <v>46463</v>
      </c>
      <c r="N243" s="448" t="s">
        <v>34</v>
      </c>
      <c r="O243" s="448" t="s">
        <v>34</v>
      </c>
      <c r="P243" s="594" t="s">
        <v>34</v>
      </c>
      <c r="Q243" s="594">
        <v>46469</v>
      </c>
      <c r="R243" s="594" t="s">
        <v>34</v>
      </c>
      <c r="S243" s="594" t="s">
        <v>34</v>
      </c>
      <c r="T243" s="594">
        <v>46490</v>
      </c>
      <c r="U243" s="594">
        <v>46493</v>
      </c>
      <c r="V243" s="594">
        <v>46500</v>
      </c>
    </row>
    <row r="244" s="348" customFormat="1" spans="1:22">
      <c r="A244" s="42">
        <f t="shared" si="15"/>
        <v>205</v>
      </c>
      <c r="B244" s="596" t="s">
        <v>24</v>
      </c>
      <c r="C244" s="601"/>
      <c r="D244" s="598" t="s">
        <v>413</v>
      </c>
      <c r="E244" s="599">
        <v>3750</v>
      </c>
      <c r="F244" s="599">
        <v>3750</v>
      </c>
      <c r="G244" s="68" t="s">
        <v>38</v>
      </c>
      <c r="H244" s="448">
        <v>46454</v>
      </c>
      <c r="I244" s="448" t="s">
        <v>34</v>
      </c>
      <c r="J244" s="448" t="s">
        <v>34</v>
      </c>
      <c r="K244" s="448">
        <v>46456</v>
      </c>
      <c r="L244" s="448">
        <v>46458</v>
      </c>
      <c r="M244" s="448">
        <v>46463</v>
      </c>
      <c r="N244" s="448" t="s">
        <v>34</v>
      </c>
      <c r="O244" s="448" t="s">
        <v>34</v>
      </c>
      <c r="P244" s="594" t="s">
        <v>34</v>
      </c>
      <c r="Q244" s="594">
        <v>46469</v>
      </c>
      <c r="R244" s="594" t="s">
        <v>34</v>
      </c>
      <c r="S244" s="594" t="s">
        <v>34</v>
      </c>
      <c r="T244" s="594">
        <v>46490</v>
      </c>
      <c r="U244" s="594">
        <v>46493</v>
      </c>
      <c r="V244" s="594">
        <v>46500</v>
      </c>
    </row>
    <row r="245" s="348" customFormat="1" spans="1:22">
      <c r="A245" s="42">
        <f t="shared" si="15"/>
        <v>206</v>
      </c>
      <c r="B245" s="596" t="s">
        <v>24</v>
      </c>
      <c r="C245" s="601"/>
      <c r="D245" s="598" t="s">
        <v>414</v>
      </c>
      <c r="E245" s="599">
        <v>23000</v>
      </c>
      <c r="F245" s="599">
        <v>23000</v>
      </c>
      <c r="G245" s="68" t="s">
        <v>38</v>
      </c>
      <c r="H245" s="448">
        <v>46454</v>
      </c>
      <c r="I245" s="448" t="s">
        <v>34</v>
      </c>
      <c r="J245" s="448" t="s">
        <v>34</v>
      </c>
      <c r="K245" s="448">
        <v>46456</v>
      </c>
      <c r="L245" s="448">
        <v>46458</v>
      </c>
      <c r="M245" s="448">
        <v>46463</v>
      </c>
      <c r="N245" s="448" t="s">
        <v>34</v>
      </c>
      <c r="O245" s="448" t="s">
        <v>34</v>
      </c>
      <c r="P245" s="594" t="s">
        <v>34</v>
      </c>
      <c r="Q245" s="594">
        <v>46469</v>
      </c>
      <c r="R245" s="594" t="s">
        <v>34</v>
      </c>
      <c r="S245" s="594" t="s">
        <v>34</v>
      </c>
      <c r="T245" s="594">
        <v>46490</v>
      </c>
      <c r="U245" s="594">
        <v>46493</v>
      </c>
      <c r="V245" s="594">
        <v>46500</v>
      </c>
    </row>
    <row r="246" s="348" customFormat="1" spans="1:22">
      <c r="A246" s="42">
        <f t="shared" si="15"/>
        <v>207</v>
      </c>
      <c r="B246" s="596" t="s">
        <v>24</v>
      </c>
      <c r="C246" s="601"/>
      <c r="D246" s="598" t="s">
        <v>415</v>
      </c>
      <c r="E246" s="599">
        <v>17000</v>
      </c>
      <c r="F246" s="599">
        <v>17000</v>
      </c>
      <c r="G246" s="68" t="s">
        <v>38</v>
      </c>
      <c r="H246" s="448">
        <v>46454</v>
      </c>
      <c r="I246" s="448" t="s">
        <v>34</v>
      </c>
      <c r="J246" s="448" t="s">
        <v>34</v>
      </c>
      <c r="K246" s="448">
        <v>46456</v>
      </c>
      <c r="L246" s="448">
        <v>46458</v>
      </c>
      <c r="M246" s="448">
        <v>46463</v>
      </c>
      <c r="N246" s="448" t="s">
        <v>34</v>
      </c>
      <c r="O246" s="448" t="s">
        <v>34</v>
      </c>
      <c r="P246" s="594" t="s">
        <v>34</v>
      </c>
      <c r="Q246" s="594">
        <v>46469</v>
      </c>
      <c r="R246" s="594" t="s">
        <v>34</v>
      </c>
      <c r="S246" s="594" t="s">
        <v>34</v>
      </c>
      <c r="T246" s="594">
        <v>46490</v>
      </c>
      <c r="U246" s="594">
        <v>46493</v>
      </c>
      <c r="V246" s="594">
        <v>46500</v>
      </c>
    </row>
    <row r="247" s="348" customFormat="1" spans="1:22">
      <c r="A247" s="42">
        <f t="shared" si="15"/>
        <v>208</v>
      </c>
      <c r="B247" s="596" t="s">
        <v>24</v>
      </c>
      <c r="C247" s="601"/>
      <c r="D247" s="598" t="s">
        <v>416</v>
      </c>
      <c r="E247" s="599">
        <v>31400</v>
      </c>
      <c r="F247" s="599">
        <v>31400</v>
      </c>
      <c r="G247" s="68" t="s">
        <v>38</v>
      </c>
      <c r="H247" s="448">
        <v>46454</v>
      </c>
      <c r="I247" s="448" t="s">
        <v>34</v>
      </c>
      <c r="J247" s="448" t="s">
        <v>34</v>
      </c>
      <c r="K247" s="448">
        <v>46456</v>
      </c>
      <c r="L247" s="448">
        <v>46458</v>
      </c>
      <c r="M247" s="448">
        <v>46463</v>
      </c>
      <c r="N247" s="448" t="s">
        <v>34</v>
      </c>
      <c r="O247" s="448" t="s">
        <v>34</v>
      </c>
      <c r="P247" s="594" t="s">
        <v>34</v>
      </c>
      <c r="Q247" s="594">
        <v>46469</v>
      </c>
      <c r="R247" s="594" t="s">
        <v>34</v>
      </c>
      <c r="S247" s="594" t="s">
        <v>34</v>
      </c>
      <c r="T247" s="594">
        <v>46490</v>
      </c>
      <c r="U247" s="594">
        <v>46493</v>
      </c>
      <c r="V247" s="594">
        <v>46500</v>
      </c>
    </row>
    <row r="248" s="348" customFormat="1" spans="1:22">
      <c r="A248" s="42">
        <f t="shared" si="15"/>
        <v>209</v>
      </c>
      <c r="B248" s="596" t="s">
        <v>24</v>
      </c>
      <c r="C248" s="601"/>
      <c r="D248" s="598" t="s">
        <v>417</v>
      </c>
      <c r="E248" s="599">
        <v>15000</v>
      </c>
      <c r="F248" s="599">
        <v>15000</v>
      </c>
      <c r="G248" s="68" t="s">
        <v>38</v>
      </c>
      <c r="H248" s="448">
        <v>46454</v>
      </c>
      <c r="I248" s="448" t="s">
        <v>34</v>
      </c>
      <c r="J248" s="448" t="s">
        <v>34</v>
      </c>
      <c r="K248" s="448">
        <v>46456</v>
      </c>
      <c r="L248" s="448">
        <v>46458</v>
      </c>
      <c r="M248" s="448">
        <v>46463</v>
      </c>
      <c r="N248" s="448" t="s">
        <v>34</v>
      </c>
      <c r="O248" s="448" t="s">
        <v>34</v>
      </c>
      <c r="P248" s="594" t="s">
        <v>34</v>
      </c>
      <c r="Q248" s="594">
        <v>46469</v>
      </c>
      <c r="R248" s="594" t="s">
        <v>34</v>
      </c>
      <c r="S248" s="594" t="s">
        <v>34</v>
      </c>
      <c r="T248" s="594">
        <v>46490</v>
      </c>
      <c r="U248" s="594">
        <v>46493</v>
      </c>
      <c r="V248" s="594">
        <v>46500</v>
      </c>
    </row>
    <row r="249" s="348" customFormat="1" spans="1:22">
      <c r="A249" s="42">
        <f t="shared" si="15"/>
        <v>210</v>
      </c>
      <c r="B249" s="596" t="s">
        <v>24</v>
      </c>
      <c r="C249" s="601"/>
      <c r="D249" s="598" t="s">
        <v>418</v>
      </c>
      <c r="E249" s="599">
        <v>10470</v>
      </c>
      <c r="F249" s="599">
        <v>10470</v>
      </c>
      <c r="G249" s="68" t="s">
        <v>38</v>
      </c>
      <c r="H249" s="448">
        <v>46454</v>
      </c>
      <c r="I249" s="448" t="s">
        <v>34</v>
      </c>
      <c r="J249" s="448" t="s">
        <v>34</v>
      </c>
      <c r="K249" s="448">
        <v>46456</v>
      </c>
      <c r="L249" s="448">
        <v>46458</v>
      </c>
      <c r="M249" s="448">
        <v>46463</v>
      </c>
      <c r="N249" s="448" t="s">
        <v>34</v>
      </c>
      <c r="O249" s="448" t="s">
        <v>34</v>
      </c>
      <c r="P249" s="594" t="s">
        <v>34</v>
      </c>
      <c r="Q249" s="594">
        <v>46469</v>
      </c>
      <c r="R249" s="594" t="s">
        <v>34</v>
      </c>
      <c r="S249" s="594" t="s">
        <v>34</v>
      </c>
      <c r="T249" s="594">
        <v>46490</v>
      </c>
      <c r="U249" s="594">
        <v>46493</v>
      </c>
      <c r="V249" s="594">
        <v>46500</v>
      </c>
    </row>
    <row r="250" s="348" customFormat="1" spans="1:22">
      <c r="A250" s="42">
        <f t="shared" si="15"/>
        <v>211</v>
      </c>
      <c r="B250" s="596" t="s">
        <v>24</v>
      </c>
      <c r="C250" s="601"/>
      <c r="D250" s="598" t="s">
        <v>419</v>
      </c>
      <c r="E250" s="599">
        <v>5000</v>
      </c>
      <c r="F250" s="599">
        <v>5000</v>
      </c>
      <c r="G250" s="68" t="s">
        <v>38</v>
      </c>
      <c r="H250" s="448">
        <v>46454</v>
      </c>
      <c r="I250" s="448" t="s">
        <v>34</v>
      </c>
      <c r="J250" s="448" t="s">
        <v>34</v>
      </c>
      <c r="K250" s="448">
        <v>46456</v>
      </c>
      <c r="L250" s="448">
        <v>46458</v>
      </c>
      <c r="M250" s="448">
        <v>46463</v>
      </c>
      <c r="N250" s="448" t="s">
        <v>34</v>
      </c>
      <c r="O250" s="448" t="s">
        <v>34</v>
      </c>
      <c r="P250" s="594" t="s">
        <v>34</v>
      </c>
      <c r="Q250" s="594">
        <v>46469</v>
      </c>
      <c r="R250" s="594" t="s">
        <v>34</v>
      </c>
      <c r="S250" s="594" t="s">
        <v>34</v>
      </c>
      <c r="T250" s="594">
        <v>46490</v>
      </c>
      <c r="U250" s="594">
        <v>46493</v>
      </c>
      <c r="V250" s="594">
        <v>46500</v>
      </c>
    </row>
    <row r="251" s="348" customFormat="1" spans="1:22">
      <c r="A251" s="42">
        <f t="shared" si="15"/>
        <v>212</v>
      </c>
      <c r="B251" s="596" t="s">
        <v>24</v>
      </c>
      <c r="C251" s="601"/>
      <c r="D251" s="602" t="s">
        <v>420</v>
      </c>
      <c r="E251" s="603">
        <v>20000</v>
      </c>
      <c r="F251" s="603">
        <v>20000</v>
      </c>
      <c r="G251" s="68" t="s">
        <v>38</v>
      </c>
      <c r="H251" s="448">
        <v>46454</v>
      </c>
      <c r="I251" s="448" t="s">
        <v>34</v>
      </c>
      <c r="J251" s="448" t="s">
        <v>34</v>
      </c>
      <c r="K251" s="448">
        <v>46456</v>
      </c>
      <c r="L251" s="448">
        <v>46458</v>
      </c>
      <c r="M251" s="448">
        <v>46463</v>
      </c>
      <c r="N251" s="448" t="s">
        <v>34</v>
      </c>
      <c r="O251" s="448" t="s">
        <v>34</v>
      </c>
      <c r="P251" s="594" t="s">
        <v>34</v>
      </c>
      <c r="Q251" s="594">
        <v>46469</v>
      </c>
      <c r="R251" s="594" t="s">
        <v>34</v>
      </c>
      <c r="S251" s="594" t="s">
        <v>34</v>
      </c>
      <c r="T251" s="594">
        <v>46490</v>
      </c>
      <c r="U251" s="594">
        <v>46493</v>
      </c>
      <c r="V251" s="594">
        <v>46500</v>
      </c>
    </row>
    <row r="252" s="348" customFormat="1" spans="1:22">
      <c r="A252" s="42">
        <f t="shared" si="15"/>
        <v>213</v>
      </c>
      <c r="B252" s="596" t="s">
        <v>24</v>
      </c>
      <c r="C252" s="601"/>
      <c r="D252" s="604" t="s">
        <v>421</v>
      </c>
      <c r="E252" s="599">
        <v>18000</v>
      </c>
      <c r="F252" s="599">
        <v>18000</v>
      </c>
      <c r="G252" s="68" t="s">
        <v>38</v>
      </c>
      <c r="H252" s="448">
        <v>46454</v>
      </c>
      <c r="I252" s="448" t="s">
        <v>34</v>
      </c>
      <c r="J252" s="448" t="s">
        <v>34</v>
      </c>
      <c r="K252" s="448">
        <v>46456</v>
      </c>
      <c r="L252" s="448">
        <v>46458</v>
      </c>
      <c r="M252" s="448">
        <v>46463</v>
      </c>
      <c r="N252" s="448" t="s">
        <v>34</v>
      </c>
      <c r="O252" s="448" t="s">
        <v>34</v>
      </c>
      <c r="P252" s="594" t="s">
        <v>34</v>
      </c>
      <c r="Q252" s="594">
        <v>46469</v>
      </c>
      <c r="R252" s="594" t="s">
        <v>34</v>
      </c>
      <c r="S252" s="594" t="s">
        <v>34</v>
      </c>
      <c r="T252" s="594">
        <v>46490</v>
      </c>
      <c r="U252" s="594">
        <v>46493</v>
      </c>
      <c r="V252" s="594">
        <v>46500</v>
      </c>
    </row>
    <row r="253" s="348" customFormat="1" spans="1:22">
      <c r="A253" s="42">
        <f t="shared" si="15"/>
        <v>214</v>
      </c>
      <c r="B253" s="596" t="s">
        <v>24</v>
      </c>
      <c r="C253" s="605"/>
      <c r="D253" s="604" t="s">
        <v>422</v>
      </c>
      <c r="E253" s="599">
        <v>6000</v>
      </c>
      <c r="F253" s="599">
        <v>6000</v>
      </c>
      <c r="G253" s="68" t="s">
        <v>38</v>
      </c>
      <c r="H253" s="448">
        <v>46454</v>
      </c>
      <c r="I253" s="448" t="s">
        <v>34</v>
      </c>
      <c r="J253" s="448" t="s">
        <v>34</v>
      </c>
      <c r="K253" s="448">
        <v>46456</v>
      </c>
      <c r="L253" s="448">
        <v>46458</v>
      </c>
      <c r="M253" s="448">
        <v>46463</v>
      </c>
      <c r="N253" s="448" t="s">
        <v>34</v>
      </c>
      <c r="O253" s="448" t="s">
        <v>34</v>
      </c>
      <c r="P253" s="594" t="s">
        <v>34</v>
      </c>
      <c r="Q253" s="594">
        <v>46469</v>
      </c>
      <c r="R253" s="594" t="s">
        <v>34</v>
      </c>
      <c r="S253" s="594" t="s">
        <v>34</v>
      </c>
      <c r="T253" s="594">
        <v>46490</v>
      </c>
      <c r="U253" s="594">
        <v>46493</v>
      </c>
      <c r="V253" s="594">
        <v>46500</v>
      </c>
    </row>
    <row r="254" s="348" customFormat="1" spans="1:22">
      <c r="A254" s="42">
        <f t="shared" si="15"/>
        <v>215</v>
      </c>
      <c r="B254" s="596" t="s">
        <v>24</v>
      </c>
      <c r="C254" s="606" t="s">
        <v>423</v>
      </c>
      <c r="D254" s="607" t="s">
        <v>424</v>
      </c>
      <c r="E254" s="599">
        <v>40000</v>
      </c>
      <c r="F254" s="599">
        <v>40000</v>
      </c>
      <c r="G254" s="68" t="s">
        <v>38</v>
      </c>
      <c r="H254" s="448">
        <f>H236</f>
        <v>46454</v>
      </c>
      <c r="I254" s="475" t="s">
        <v>34</v>
      </c>
      <c r="J254" s="475" t="s">
        <v>34</v>
      </c>
      <c r="K254" s="475">
        <f>K236</f>
        <v>46456</v>
      </c>
      <c r="L254" s="448">
        <v>46489</v>
      </c>
      <c r="M254" s="448">
        <v>46492</v>
      </c>
      <c r="N254" s="475" t="s">
        <v>34</v>
      </c>
      <c r="O254" s="475" t="s">
        <v>34</v>
      </c>
      <c r="P254" s="595" t="s">
        <v>34</v>
      </c>
      <c r="Q254" s="594">
        <v>46497</v>
      </c>
      <c r="R254" s="595" t="s">
        <v>34</v>
      </c>
      <c r="S254" s="595" t="s">
        <v>34</v>
      </c>
      <c r="T254" s="594">
        <v>46511</v>
      </c>
      <c r="U254" s="594">
        <v>46513</v>
      </c>
      <c r="V254" s="594">
        <v>46518</v>
      </c>
    </row>
    <row r="255" s="348" customFormat="1" spans="1:22">
      <c r="A255" s="42">
        <f t="shared" si="15"/>
        <v>216</v>
      </c>
      <c r="B255" s="596" t="s">
        <v>24</v>
      </c>
      <c r="C255" s="608"/>
      <c r="D255" s="607" t="s">
        <v>408</v>
      </c>
      <c r="E255" s="599">
        <v>35000</v>
      </c>
      <c r="F255" s="599">
        <v>35000</v>
      </c>
      <c r="G255" s="68" t="s">
        <v>38</v>
      </c>
      <c r="H255" s="448">
        <f>H236</f>
        <v>46454</v>
      </c>
      <c r="I255" s="475" t="s">
        <v>34</v>
      </c>
      <c r="J255" s="475" t="s">
        <v>34</v>
      </c>
      <c r="K255" s="475">
        <f>K236</f>
        <v>46456</v>
      </c>
      <c r="L255" s="448">
        <v>46489</v>
      </c>
      <c r="M255" s="448">
        <v>46492</v>
      </c>
      <c r="N255" s="475" t="s">
        <v>34</v>
      </c>
      <c r="O255" s="475" t="s">
        <v>34</v>
      </c>
      <c r="P255" s="595" t="s">
        <v>34</v>
      </c>
      <c r="Q255" s="594">
        <v>46497</v>
      </c>
      <c r="R255" s="595" t="s">
        <v>34</v>
      </c>
      <c r="S255" s="595" t="s">
        <v>34</v>
      </c>
      <c r="T255" s="594">
        <v>46511</v>
      </c>
      <c r="U255" s="594">
        <v>46513</v>
      </c>
      <c r="V255" s="594">
        <v>46518</v>
      </c>
    </row>
    <row r="256" s="348" customFormat="1" spans="1:22">
      <c r="A256" s="42">
        <f t="shared" si="15"/>
        <v>217</v>
      </c>
      <c r="B256" s="596" t="s">
        <v>24</v>
      </c>
      <c r="C256" s="608"/>
      <c r="D256" s="607" t="s">
        <v>409</v>
      </c>
      <c r="E256" s="599">
        <v>5000</v>
      </c>
      <c r="F256" s="599">
        <v>5000</v>
      </c>
      <c r="G256" s="68" t="s">
        <v>38</v>
      </c>
      <c r="H256" s="448">
        <f>H236</f>
        <v>46454</v>
      </c>
      <c r="I256" s="475" t="s">
        <v>34</v>
      </c>
      <c r="J256" s="475" t="s">
        <v>34</v>
      </c>
      <c r="K256" s="475">
        <f>K236</f>
        <v>46456</v>
      </c>
      <c r="L256" s="448">
        <v>46489</v>
      </c>
      <c r="M256" s="448">
        <v>46492</v>
      </c>
      <c r="N256" s="475" t="s">
        <v>34</v>
      </c>
      <c r="O256" s="475" t="s">
        <v>34</v>
      </c>
      <c r="P256" s="595" t="s">
        <v>34</v>
      </c>
      <c r="Q256" s="594">
        <v>46497</v>
      </c>
      <c r="R256" s="595" t="s">
        <v>34</v>
      </c>
      <c r="S256" s="595" t="s">
        <v>34</v>
      </c>
      <c r="T256" s="594">
        <v>46511</v>
      </c>
      <c r="U256" s="594">
        <v>46513</v>
      </c>
      <c r="V256" s="594">
        <v>46518</v>
      </c>
    </row>
    <row r="257" s="348" customFormat="1" customHeight="1" spans="1:22">
      <c r="A257" s="42">
        <f t="shared" si="15"/>
        <v>218</v>
      </c>
      <c r="B257" s="596" t="s">
        <v>24</v>
      </c>
      <c r="C257" s="608"/>
      <c r="D257" s="607" t="s">
        <v>412</v>
      </c>
      <c r="E257" s="599">
        <v>75500</v>
      </c>
      <c r="F257" s="599">
        <v>75500</v>
      </c>
      <c r="G257" s="68" t="s">
        <v>38</v>
      </c>
      <c r="H257" s="448">
        <f>H236</f>
        <v>46454</v>
      </c>
      <c r="I257" s="475" t="s">
        <v>34</v>
      </c>
      <c r="J257" s="475" t="s">
        <v>34</v>
      </c>
      <c r="K257" s="475">
        <f>K236</f>
        <v>46456</v>
      </c>
      <c r="L257" s="448">
        <v>46489</v>
      </c>
      <c r="M257" s="448">
        <v>46492</v>
      </c>
      <c r="N257" s="475" t="s">
        <v>34</v>
      </c>
      <c r="O257" s="475" t="s">
        <v>34</v>
      </c>
      <c r="P257" s="595" t="s">
        <v>34</v>
      </c>
      <c r="Q257" s="594">
        <v>46497</v>
      </c>
      <c r="R257" s="595" t="s">
        <v>34</v>
      </c>
      <c r="S257" s="595" t="s">
        <v>34</v>
      </c>
      <c r="T257" s="594">
        <v>46511</v>
      </c>
      <c r="U257" s="594">
        <v>46513</v>
      </c>
      <c r="V257" s="594">
        <v>46518</v>
      </c>
    </row>
    <row r="258" s="348" customFormat="1" spans="1:22">
      <c r="A258" s="42">
        <f t="shared" si="15"/>
        <v>219</v>
      </c>
      <c r="B258" s="596" t="s">
        <v>24</v>
      </c>
      <c r="C258" s="608"/>
      <c r="D258" s="607" t="s">
        <v>413</v>
      </c>
      <c r="E258" s="599">
        <v>28500</v>
      </c>
      <c r="F258" s="599">
        <v>28500</v>
      </c>
      <c r="G258" s="68" t="s">
        <v>38</v>
      </c>
      <c r="H258" s="448">
        <f>H236</f>
        <v>46454</v>
      </c>
      <c r="I258" s="475" t="s">
        <v>34</v>
      </c>
      <c r="J258" s="475" t="s">
        <v>34</v>
      </c>
      <c r="K258" s="475">
        <f>K236</f>
        <v>46456</v>
      </c>
      <c r="L258" s="448">
        <v>46489</v>
      </c>
      <c r="M258" s="448">
        <v>46492</v>
      </c>
      <c r="N258" s="475" t="s">
        <v>34</v>
      </c>
      <c r="O258" s="475" t="s">
        <v>34</v>
      </c>
      <c r="P258" s="595" t="s">
        <v>34</v>
      </c>
      <c r="Q258" s="594">
        <v>46497</v>
      </c>
      <c r="R258" s="595" t="s">
        <v>34</v>
      </c>
      <c r="S258" s="595" t="s">
        <v>34</v>
      </c>
      <c r="T258" s="594">
        <v>46511</v>
      </c>
      <c r="U258" s="594">
        <v>46513</v>
      </c>
      <c r="V258" s="594">
        <v>46518</v>
      </c>
    </row>
    <row r="259" s="348" customFormat="1" spans="1:22">
      <c r="A259" s="42">
        <f t="shared" si="15"/>
        <v>220</v>
      </c>
      <c r="B259" s="596" t="s">
        <v>24</v>
      </c>
      <c r="C259" s="608"/>
      <c r="D259" s="607" t="s">
        <v>414</v>
      </c>
      <c r="E259" s="599">
        <v>10750</v>
      </c>
      <c r="F259" s="599">
        <v>10750</v>
      </c>
      <c r="G259" s="68" t="s">
        <v>38</v>
      </c>
      <c r="H259" s="448">
        <f>H236</f>
        <v>46454</v>
      </c>
      <c r="I259" s="475" t="s">
        <v>34</v>
      </c>
      <c r="J259" s="475" t="s">
        <v>34</v>
      </c>
      <c r="K259" s="475">
        <f>K236</f>
        <v>46456</v>
      </c>
      <c r="L259" s="448">
        <v>46489</v>
      </c>
      <c r="M259" s="448">
        <v>46492</v>
      </c>
      <c r="N259" s="475" t="s">
        <v>34</v>
      </c>
      <c r="O259" s="475" t="s">
        <v>34</v>
      </c>
      <c r="P259" s="595" t="s">
        <v>34</v>
      </c>
      <c r="Q259" s="594">
        <v>46497</v>
      </c>
      <c r="R259" s="595" t="s">
        <v>34</v>
      </c>
      <c r="S259" s="595" t="s">
        <v>34</v>
      </c>
      <c r="T259" s="594">
        <v>46511</v>
      </c>
      <c r="U259" s="594">
        <v>46513</v>
      </c>
      <c r="V259" s="594">
        <v>46518</v>
      </c>
    </row>
    <row r="260" s="348" customFormat="1" spans="1:22">
      <c r="A260" s="42">
        <f t="shared" si="15"/>
        <v>221</v>
      </c>
      <c r="B260" s="596" t="s">
        <v>24</v>
      </c>
      <c r="C260" s="608"/>
      <c r="D260" s="607" t="s">
        <v>415</v>
      </c>
      <c r="E260" s="599">
        <v>10000</v>
      </c>
      <c r="F260" s="599">
        <v>10000</v>
      </c>
      <c r="G260" s="68" t="s">
        <v>38</v>
      </c>
      <c r="H260" s="448">
        <f>H236</f>
        <v>46454</v>
      </c>
      <c r="I260" s="475" t="s">
        <v>34</v>
      </c>
      <c r="J260" s="475" t="s">
        <v>34</v>
      </c>
      <c r="K260" s="448">
        <f>K236</f>
        <v>46456</v>
      </c>
      <c r="L260" s="448">
        <v>46489</v>
      </c>
      <c r="M260" s="448">
        <v>46492</v>
      </c>
      <c r="N260" s="475" t="s">
        <v>34</v>
      </c>
      <c r="O260" s="475" t="s">
        <v>34</v>
      </c>
      <c r="P260" s="595" t="s">
        <v>34</v>
      </c>
      <c r="Q260" s="594">
        <v>46497</v>
      </c>
      <c r="R260" s="595" t="s">
        <v>34</v>
      </c>
      <c r="S260" s="595" t="s">
        <v>34</v>
      </c>
      <c r="T260" s="594">
        <v>46511</v>
      </c>
      <c r="U260" s="594">
        <v>46513</v>
      </c>
      <c r="V260" s="594">
        <v>46518</v>
      </c>
    </row>
    <row r="261" s="348" customFormat="1" spans="1:22">
      <c r="A261" s="42">
        <f t="shared" si="15"/>
        <v>222</v>
      </c>
      <c r="B261" s="596" t="s">
        <v>24</v>
      </c>
      <c r="C261" s="608"/>
      <c r="D261" s="607" t="s">
        <v>425</v>
      </c>
      <c r="E261" s="599">
        <v>10000</v>
      </c>
      <c r="F261" s="599">
        <v>10000</v>
      </c>
      <c r="G261" s="68" t="s">
        <v>38</v>
      </c>
      <c r="H261" s="448">
        <f>H236</f>
        <v>46454</v>
      </c>
      <c r="I261" s="475" t="s">
        <v>34</v>
      </c>
      <c r="J261" s="475" t="s">
        <v>34</v>
      </c>
      <c r="K261" s="475">
        <f>K236</f>
        <v>46456</v>
      </c>
      <c r="L261" s="475">
        <f>L236</f>
        <v>46458</v>
      </c>
      <c r="M261" s="475">
        <f>M236</f>
        <v>46463</v>
      </c>
      <c r="N261" s="475" t="s">
        <v>34</v>
      </c>
      <c r="O261" s="475" t="s">
        <v>34</v>
      </c>
      <c r="P261" s="595" t="s">
        <v>34</v>
      </c>
      <c r="Q261" s="594">
        <v>46497</v>
      </c>
      <c r="R261" s="595" t="s">
        <v>34</v>
      </c>
      <c r="S261" s="595" t="s">
        <v>34</v>
      </c>
      <c r="T261" s="594">
        <v>46511</v>
      </c>
      <c r="U261" s="594">
        <v>46513</v>
      </c>
      <c r="V261" s="594">
        <v>46514</v>
      </c>
    </row>
    <row r="262" s="348" customFormat="1" spans="1:22">
      <c r="A262" s="42">
        <f t="shared" si="15"/>
        <v>223</v>
      </c>
      <c r="B262" s="596" t="s">
        <v>24</v>
      </c>
      <c r="C262" s="608"/>
      <c r="D262" s="607" t="s">
        <v>419</v>
      </c>
      <c r="E262" s="599">
        <v>10000</v>
      </c>
      <c r="F262" s="599">
        <v>10000</v>
      </c>
      <c r="G262" s="68" t="s">
        <v>38</v>
      </c>
      <c r="H262" s="448">
        <f>H250</f>
        <v>46454</v>
      </c>
      <c r="I262" s="475" t="s">
        <v>34</v>
      </c>
      <c r="J262" s="475" t="s">
        <v>34</v>
      </c>
      <c r="K262" s="448">
        <v>46122</v>
      </c>
      <c r="L262" s="448">
        <v>46124</v>
      </c>
      <c r="M262" s="448">
        <v>46126</v>
      </c>
      <c r="N262" s="475" t="s">
        <v>34</v>
      </c>
      <c r="O262" s="475" t="s">
        <v>34</v>
      </c>
      <c r="P262" s="595" t="s">
        <v>34</v>
      </c>
      <c r="Q262" s="594">
        <v>46497</v>
      </c>
      <c r="R262" s="595" t="s">
        <v>34</v>
      </c>
      <c r="S262" s="595" t="s">
        <v>34</v>
      </c>
      <c r="T262" s="594">
        <v>46511</v>
      </c>
      <c r="U262" s="594">
        <v>46513</v>
      </c>
      <c r="V262" s="594">
        <v>46514</v>
      </c>
    </row>
    <row r="263" s="348" customFormat="1" ht="15.25" spans="1:22">
      <c r="A263" s="42">
        <f t="shared" si="15"/>
        <v>224</v>
      </c>
      <c r="B263" s="596" t="s">
        <v>24</v>
      </c>
      <c r="C263" s="608"/>
      <c r="D263" s="607" t="s">
        <v>420</v>
      </c>
      <c r="E263" s="599">
        <v>15000</v>
      </c>
      <c r="F263" s="599">
        <v>15000</v>
      </c>
      <c r="G263" s="68" t="s">
        <v>38</v>
      </c>
      <c r="H263" s="448">
        <f>H251</f>
        <v>46454</v>
      </c>
      <c r="I263" s="475" t="s">
        <v>34</v>
      </c>
      <c r="J263" s="475" t="s">
        <v>34</v>
      </c>
      <c r="K263" s="475">
        <f>K238</f>
        <v>46456</v>
      </c>
      <c r="L263" s="448">
        <v>46489</v>
      </c>
      <c r="M263" s="448">
        <v>46492</v>
      </c>
      <c r="N263" s="475" t="s">
        <v>34</v>
      </c>
      <c r="O263" s="475" t="s">
        <v>34</v>
      </c>
      <c r="P263" s="595" t="s">
        <v>34</v>
      </c>
      <c r="Q263" s="594">
        <v>46497</v>
      </c>
      <c r="R263" s="595" t="s">
        <v>34</v>
      </c>
      <c r="S263" s="595" t="s">
        <v>34</v>
      </c>
      <c r="T263" s="594">
        <v>46511</v>
      </c>
      <c r="U263" s="594">
        <v>46513</v>
      </c>
      <c r="V263" s="594">
        <v>46514</v>
      </c>
    </row>
    <row r="264" s="348" customFormat="1" ht="26.75" spans="1:22">
      <c r="A264" s="42">
        <f t="shared" si="15"/>
        <v>225</v>
      </c>
      <c r="B264" s="600" t="s">
        <v>24</v>
      </c>
      <c r="C264" s="72" t="s">
        <v>426</v>
      </c>
      <c r="D264" s="72" t="s">
        <v>427</v>
      </c>
      <c r="E264" s="609">
        <v>85000</v>
      </c>
      <c r="F264" s="609">
        <v>85000</v>
      </c>
      <c r="G264" s="68" t="s">
        <v>38</v>
      </c>
      <c r="H264" s="448">
        <v>46235</v>
      </c>
      <c r="I264" s="475" t="s">
        <v>34</v>
      </c>
      <c r="J264" s="475" t="s">
        <v>34</v>
      </c>
      <c r="K264" s="448">
        <v>46238</v>
      </c>
      <c r="L264" s="448">
        <v>46241</v>
      </c>
      <c r="M264" s="448">
        <v>46244</v>
      </c>
      <c r="N264" s="475" t="s">
        <v>34</v>
      </c>
      <c r="O264" s="475" t="s">
        <v>34</v>
      </c>
      <c r="P264" s="595" t="s">
        <v>34</v>
      </c>
      <c r="Q264" s="594">
        <v>46246</v>
      </c>
      <c r="R264" s="594" t="s">
        <v>34</v>
      </c>
      <c r="S264" s="595" t="s">
        <v>34</v>
      </c>
      <c r="T264" s="610">
        <v>46248</v>
      </c>
      <c r="U264" s="610">
        <v>46251</v>
      </c>
      <c r="V264" s="610">
        <v>46252</v>
      </c>
    </row>
    <row r="265" s="348" customFormat="1" ht="26.75" spans="1:22">
      <c r="A265" s="42">
        <f t="shared" si="15"/>
        <v>226</v>
      </c>
      <c r="B265" s="596" t="s">
        <v>24</v>
      </c>
      <c r="C265" s="72" t="s">
        <v>426</v>
      </c>
      <c r="D265" s="72" t="s">
        <v>428</v>
      </c>
      <c r="E265" s="611">
        <v>65000</v>
      </c>
      <c r="F265" s="611">
        <v>65000</v>
      </c>
      <c r="G265" s="68" t="s">
        <v>38</v>
      </c>
      <c r="H265" s="448">
        <v>46235</v>
      </c>
      <c r="I265" s="475" t="s">
        <v>34</v>
      </c>
      <c r="J265" s="475" t="s">
        <v>34</v>
      </c>
      <c r="K265" s="448">
        <v>46238</v>
      </c>
      <c r="L265" s="448">
        <v>46241</v>
      </c>
      <c r="M265" s="448">
        <v>46244</v>
      </c>
      <c r="N265" s="475" t="s">
        <v>34</v>
      </c>
      <c r="O265" s="475" t="s">
        <v>34</v>
      </c>
      <c r="P265" s="595" t="s">
        <v>34</v>
      </c>
      <c r="Q265" s="594">
        <v>46246</v>
      </c>
      <c r="R265" s="594" t="s">
        <v>34</v>
      </c>
      <c r="S265" s="595" t="s">
        <v>34</v>
      </c>
      <c r="T265" s="610">
        <v>46248</v>
      </c>
      <c r="U265" s="610">
        <v>46251</v>
      </c>
      <c r="V265" s="610">
        <v>46252</v>
      </c>
    </row>
    <row r="266" s="348" customFormat="1" ht="15.25" spans="1:22">
      <c r="A266" s="42">
        <f t="shared" si="15"/>
        <v>227</v>
      </c>
      <c r="B266" s="596" t="s">
        <v>24</v>
      </c>
      <c r="C266" s="72" t="s">
        <v>429</v>
      </c>
      <c r="D266" s="72" t="s">
        <v>430</v>
      </c>
      <c r="E266" s="612">
        <v>90000</v>
      </c>
      <c r="F266" s="612">
        <v>90000</v>
      </c>
      <c r="G266" s="68" t="s">
        <v>38</v>
      </c>
      <c r="H266" s="448">
        <v>46235</v>
      </c>
      <c r="I266" s="475" t="s">
        <v>34</v>
      </c>
      <c r="J266" s="475" t="s">
        <v>34</v>
      </c>
      <c r="K266" s="448">
        <v>46238</v>
      </c>
      <c r="L266" s="448">
        <v>46241</v>
      </c>
      <c r="M266" s="448">
        <v>46244</v>
      </c>
      <c r="N266" s="475" t="s">
        <v>34</v>
      </c>
      <c r="O266" s="475" t="s">
        <v>34</v>
      </c>
      <c r="P266" s="595" t="s">
        <v>34</v>
      </c>
      <c r="Q266" s="594">
        <v>46246</v>
      </c>
      <c r="R266" s="594" t="s">
        <v>34</v>
      </c>
      <c r="S266" s="595" t="s">
        <v>34</v>
      </c>
      <c r="T266" s="610">
        <v>46248</v>
      </c>
      <c r="U266" s="610">
        <v>46251</v>
      </c>
      <c r="V266" s="610">
        <v>46252</v>
      </c>
    </row>
    <row r="267" s="348" customFormat="1" ht="52.75" spans="1:22">
      <c r="A267" s="42">
        <f t="shared" si="15"/>
        <v>228</v>
      </c>
      <c r="B267" s="177" t="s">
        <v>24</v>
      </c>
      <c r="C267" s="613"/>
      <c r="D267" s="72" t="s">
        <v>431</v>
      </c>
      <c r="E267" s="612">
        <v>70000</v>
      </c>
      <c r="F267" s="612">
        <v>70000</v>
      </c>
      <c r="G267" s="68" t="s">
        <v>38</v>
      </c>
      <c r="H267" s="448">
        <v>46235</v>
      </c>
      <c r="I267" s="475" t="s">
        <v>34</v>
      </c>
      <c r="J267" s="475" t="s">
        <v>34</v>
      </c>
      <c r="K267" s="448">
        <v>46238</v>
      </c>
      <c r="L267" s="448">
        <v>46241</v>
      </c>
      <c r="M267" s="448">
        <v>46244</v>
      </c>
      <c r="N267" s="475" t="s">
        <v>34</v>
      </c>
      <c r="O267" s="475" t="s">
        <v>34</v>
      </c>
      <c r="P267" s="595" t="s">
        <v>34</v>
      </c>
      <c r="Q267" s="594">
        <v>46246</v>
      </c>
      <c r="R267" s="594" t="s">
        <v>34</v>
      </c>
      <c r="S267" s="595" t="s">
        <v>34</v>
      </c>
      <c r="T267" s="610">
        <v>46248</v>
      </c>
      <c r="U267" s="610">
        <v>46251</v>
      </c>
      <c r="V267" s="610">
        <v>46252</v>
      </c>
    </row>
    <row r="268" s="348" customFormat="1" ht="39.75" spans="1:22">
      <c r="A268" s="42">
        <f t="shared" si="15"/>
        <v>229</v>
      </c>
      <c r="B268" s="177" t="s">
        <v>24</v>
      </c>
      <c r="C268" s="140"/>
      <c r="D268" s="72" t="s">
        <v>432</v>
      </c>
      <c r="E268" s="614">
        <v>40000</v>
      </c>
      <c r="F268" s="614">
        <v>40000</v>
      </c>
      <c r="G268" s="68" t="s">
        <v>38</v>
      </c>
      <c r="H268" s="448">
        <v>46235</v>
      </c>
      <c r="I268" s="475" t="s">
        <v>34</v>
      </c>
      <c r="J268" s="475" t="s">
        <v>34</v>
      </c>
      <c r="K268" s="448">
        <v>46238</v>
      </c>
      <c r="L268" s="448">
        <v>46241</v>
      </c>
      <c r="M268" s="448">
        <v>46244</v>
      </c>
      <c r="N268" s="475" t="s">
        <v>34</v>
      </c>
      <c r="O268" s="475" t="s">
        <v>34</v>
      </c>
      <c r="P268" s="595" t="s">
        <v>34</v>
      </c>
      <c r="Q268" s="594">
        <v>46246</v>
      </c>
      <c r="R268" s="594" t="s">
        <v>34</v>
      </c>
      <c r="S268" s="595" t="s">
        <v>34</v>
      </c>
      <c r="T268" s="610">
        <v>46248</v>
      </c>
      <c r="U268" s="610">
        <v>46251</v>
      </c>
      <c r="V268" s="610">
        <v>46252</v>
      </c>
    </row>
    <row r="269" s="348" customFormat="1" spans="1:22">
      <c r="A269" s="42"/>
      <c r="B269" s="615"/>
      <c r="C269" s="615"/>
      <c r="D269" s="74" t="s">
        <v>433</v>
      </c>
      <c r="E269" s="388">
        <f>SUM(E210:E268)</f>
        <v>2571941.61859649</v>
      </c>
      <c r="F269" s="388">
        <f>SUM(F210:F268)</f>
        <v>2571941.61859649</v>
      </c>
      <c r="G269" s="426"/>
      <c r="H269" s="616"/>
      <c r="I269" s="616"/>
      <c r="J269" s="616"/>
      <c r="K269" s="617"/>
      <c r="L269" s="617"/>
      <c r="M269" s="618"/>
      <c r="N269" s="618"/>
      <c r="O269" s="618"/>
      <c r="P269" s="619"/>
      <c r="Q269" s="620"/>
      <c r="R269" s="620"/>
      <c r="S269" s="620"/>
      <c r="T269" s="620"/>
      <c r="U269" s="620"/>
      <c r="V269" s="619"/>
    </row>
    <row r="270" s="348" customFormat="1" spans="1:22">
      <c r="A270" s="42"/>
      <c r="B270" s="615"/>
      <c r="C270" s="615"/>
      <c r="D270" s="615"/>
      <c r="E270" s="621"/>
      <c r="F270" s="621"/>
      <c r="G270" s="426"/>
      <c r="H270" s="616"/>
      <c r="I270" s="616"/>
      <c r="J270" s="616"/>
      <c r="K270" s="617"/>
      <c r="L270" s="617"/>
      <c r="M270" s="618"/>
      <c r="N270" s="618"/>
      <c r="O270" s="618"/>
      <c r="P270" s="619"/>
      <c r="Q270" s="620"/>
      <c r="R270" s="620"/>
      <c r="S270" s="620"/>
      <c r="T270" s="620"/>
      <c r="U270" s="620"/>
      <c r="V270" s="619"/>
    </row>
    <row r="271" s="348" customFormat="1" spans="1:22">
      <c r="A271" s="42"/>
      <c r="B271" s="409" t="s">
        <v>434</v>
      </c>
      <c r="C271" s="411"/>
      <c r="D271" s="622"/>
      <c r="E271" s="622"/>
      <c r="F271" s="622"/>
      <c r="G271" s="622"/>
      <c r="H271" s="623"/>
      <c r="I271" s="623"/>
      <c r="J271" s="623"/>
      <c r="K271" s="623"/>
      <c r="L271" s="623"/>
      <c r="M271" s="623"/>
      <c r="N271" s="368"/>
      <c r="O271" s="368"/>
      <c r="P271" s="225"/>
      <c r="Q271" s="225"/>
      <c r="R271" s="225"/>
      <c r="S271" s="225"/>
      <c r="T271" s="225"/>
      <c r="U271" s="225"/>
      <c r="V271" s="624"/>
    </row>
    <row r="272" s="348" customFormat="1" spans="1:22">
      <c r="A272" s="42">
        <v>230</v>
      </c>
      <c r="B272" s="268" t="s">
        <v>107</v>
      </c>
      <c r="C272" s="625" t="s">
        <v>435</v>
      </c>
      <c r="D272" s="625" t="s">
        <v>436</v>
      </c>
      <c r="E272" s="280">
        <v>180000</v>
      </c>
      <c r="F272" s="280">
        <v>180000</v>
      </c>
      <c r="G272" s="384" t="s">
        <v>28</v>
      </c>
      <c r="H272" s="367">
        <v>46275</v>
      </c>
      <c r="I272" s="367">
        <v>46280</v>
      </c>
      <c r="J272" s="367">
        <v>46287</v>
      </c>
      <c r="K272" s="367">
        <v>46294</v>
      </c>
      <c r="L272" s="367">
        <v>46303</v>
      </c>
      <c r="M272" s="367">
        <v>46307</v>
      </c>
      <c r="N272" s="367">
        <v>46314</v>
      </c>
      <c r="O272" s="367">
        <v>46322</v>
      </c>
      <c r="P272" s="367">
        <v>46325</v>
      </c>
      <c r="Q272" s="367">
        <v>46329</v>
      </c>
      <c r="R272" s="626" t="s">
        <v>34</v>
      </c>
      <c r="S272" s="367">
        <v>46332</v>
      </c>
      <c r="T272" s="367">
        <v>46335</v>
      </c>
      <c r="U272" s="367">
        <v>46346</v>
      </c>
      <c r="V272" s="367">
        <v>46353</v>
      </c>
    </row>
    <row r="273" s="348" customFormat="1" spans="1:22">
      <c r="A273" s="42">
        <f>SUM(A272+1)</f>
        <v>231</v>
      </c>
      <c r="B273" s="268" t="s">
        <v>107</v>
      </c>
      <c r="C273" s="625" t="s">
        <v>437</v>
      </c>
      <c r="D273" s="625" t="s">
        <v>438</v>
      </c>
      <c r="E273" s="280">
        <v>360000</v>
      </c>
      <c r="F273" s="280">
        <v>360000</v>
      </c>
      <c r="G273" s="281" t="s">
        <v>59</v>
      </c>
      <c r="H273" s="367">
        <v>46204</v>
      </c>
      <c r="I273" s="367">
        <v>46209</v>
      </c>
      <c r="J273" s="367">
        <v>46217</v>
      </c>
      <c r="K273" s="367">
        <v>46224</v>
      </c>
      <c r="L273" s="367">
        <v>46234</v>
      </c>
      <c r="M273" s="367">
        <v>46239</v>
      </c>
      <c r="N273" s="367">
        <v>46247</v>
      </c>
      <c r="O273" s="367">
        <v>46258</v>
      </c>
      <c r="P273" s="367">
        <v>46262</v>
      </c>
      <c r="Q273" s="367">
        <v>46268</v>
      </c>
      <c r="R273" s="626" t="s">
        <v>34</v>
      </c>
      <c r="S273" s="367">
        <v>46274</v>
      </c>
      <c r="T273" s="367">
        <v>46280</v>
      </c>
      <c r="U273" s="367">
        <v>46283</v>
      </c>
      <c r="V273" s="367">
        <v>46289</v>
      </c>
    </row>
    <row r="274" s="348" customFormat="1" ht="26" spans="1:22">
      <c r="A274" s="42">
        <f t="shared" ref="A274:A314" si="16">SUM(A273+1)</f>
        <v>232</v>
      </c>
      <c r="B274" s="268" t="s">
        <v>24</v>
      </c>
      <c r="C274" s="627" t="s">
        <v>439</v>
      </c>
      <c r="D274" s="627" t="s">
        <v>440</v>
      </c>
      <c r="E274" s="280">
        <v>450000</v>
      </c>
      <c r="F274" s="280">
        <v>450000</v>
      </c>
      <c r="G274" s="281" t="s">
        <v>59</v>
      </c>
      <c r="H274" s="367">
        <v>46237</v>
      </c>
      <c r="I274" s="367">
        <v>46240</v>
      </c>
      <c r="J274" s="367">
        <v>46248</v>
      </c>
      <c r="K274" s="367">
        <v>46255</v>
      </c>
      <c r="L274" s="367">
        <v>46276</v>
      </c>
      <c r="M274" s="367">
        <v>46317</v>
      </c>
      <c r="N274" s="367">
        <v>46323</v>
      </c>
      <c r="O274" s="367">
        <v>46332</v>
      </c>
      <c r="P274" s="367">
        <v>46337</v>
      </c>
      <c r="Q274" s="367">
        <v>46342</v>
      </c>
      <c r="R274" s="367">
        <v>46356</v>
      </c>
      <c r="S274" s="367">
        <v>46360</v>
      </c>
      <c r="T274" s="367">
        <v>46363</v>
      </c>
      <c r="U274" s="367">
        <v>46373</v>
      </c>
      <c r="V274" s="367">
        <v>46395</v>
      </c>
    </row>
    <row r="275" s="348" customFormat="1" spans="1:22">
      <c r="A275" s="42">
        <f t="shared" si="16"/>
        <v>233</v>
      </c>
      <c r="B275" s="268" t="s">
        <v>24</v>
      </c>
      <c r="C275" s="627" t="s">
        <v>441</v>
      </c>
      <c r="D275" s="627" t="s">
        <v>440</v>
      </c>
      <c r="E275" s="280">
        <v>250000</v>
      </c>
      <c r="F275" s="280">
        <v>250000</v>
      </c>
      <c r="G275" s="281" t="s">
        <v>28</v>
      </c>
      <c r="H275" s="628">
        <v>46031</v>
      </c>
      <c r="I275" s="628">
        <v>46121</v>
      </c>
      <c r="J275" s="628" t="s">
        <v>34</v>
      </c>
      <c r="K275" s="628">
        <v>46212</v>
      </c>
      <c r="L275" s="628">
        <v>46286</v>
      </c>
      <c r="M275" s="628">
        <v>46295</v>
      </c>
      <c r="N275" s="628">
        <v>46275</v>
      </c>
      <c r="O275" s="628">
        <v>46311</v>
      </c>
      <c r="P275" s="628">
        <v>46318</v>
      </c>
      <c r="Q275" s="628">
        <v>46325</v>
      </c>
      <c r="R275" s="626" t="s">
        <v>34</v>
      </c>
      <c r="S275" s="629">
        <v>46276</v>
      </c>
      <c r="T275" s="629">
        <v>46342</v>
      </c>
      <c r="U275" s="629">
        <v>46372</v>
      </c>
      <c r="V275" s="629">
        <v>46374</v>
      </c>
    </row>
    <row r="276" s="348" customFormat="1" ht="26" spans="1:22">
      <c r="A276" s="42">
        <f t="shared" si="16"/>
        <v>234</v>
      </c>
      <c r="B276" s="268" t="s">
        <v>24</v>
      </c>
      <c r="C276" s="625" t="s">
        <v>442</v>
      </c>
      <c r="D276" s="625" t="s">
        <v>443</v>
      </c>
      <c r="E276" s="280">
        <v>300000</v>
      </c>
      <c r="F276" s="280">
        <v>300000</v>
      </c>
      <c r="G276" s="281" t="s">
        <v>28</v>
      </c>
      <c r="H276" s="630">
        <v>46129</v>
      </c>
      <c r="I276" s="629">
        <v>46149</v>
      </c>
      <c r="J276" s="629">
        <v>46169</v>
      </c>
      <c r="K276" s="629">
        <v>46178</v>
      </c>
      <c r="L276" s="629">
        <v>46181</v>
      </c>
      <c r="M276" s="629">
        <v>46210</v>
      </c>
      <c r="N276" s="629">
        <v>46230</v>
      </c>
      <c r="O276" s="629">
        <v>46150</v>
      </c>
      <c r="P276" s="629" t="s">
        <v>371</v>
      </c>
      <c r="Q276" s="629">
        <v>46090</v>
      </c>
      <c r="R276" s="629" t="s">
        <v>444</v>
      </c>
      <c r="S276" s="629">
        <v>46213</v>
      </c>
      <c r="T276" s="629">
        <v>46124</v>
      </c>
      <c r="U276" s="629" t="s">
        <v>445</v>
      </c>
      <c r="V276" s="629">
        <v>46633</v>
      </c>
    </row>
    <row r="277" s="348" customFormat="1" spans="1:22">
      <c r="A277" s="42">
        <f t="shared" si="16"/>
        <v>235</v>
      </c>
      <c r="B277" s="268" t="s">
        <v>24</v>
      </c>
      <c r="C277" s="625" t="s">
        <v>446</v>
      </c>
      <c r="D277" s="625" t="s">
        <v>446</v>
      </c>
      <c r="E277" s="280">
        <v>162186</v>
      </c>
      <c r="F277" s="280">
        <v>162186</v>
      </c>
      <c r="G277" s="281" t="s">
        <v>28</v>
      </c>
      <c r="H277" s="629">
        <v>45697</v>
      </c>
      <c r="I277" s="629">
        <v>45922</v>
      </c>
      <c r="J277" s="629">
        <v>45939</v>
      </c>
      <c r="K277" s="629">
        <v>45944</v>
      </c>
      <c r="L277" s="629">
        <v>45952</v>
      </c>
      <c r="M277" s="629">
        <v>45981</v>
      </c>
      <c r="N277" s="629">
        <v>46001</v>
      </c>
      <c r="O277" s="629">
        <v>46010</v>
      </c>
      <c r="P277" s="629">
        <v>46030</v>
      </c>
      <c r="Q277" s="629">
        <v>46041</v>
      </c>
      <c r="R277" s="629">
        <v>46055</v>
      </c>
      <c r="S277" s="629">
        <v>46073</v>
      </c>
      <c r="T277" s="629">
        <v>46075</v>
      </c>
      <c r="U277" s="629">
        <v>46217</v>
      </c>
      <c r="V277" s="629">
        <v>46226</v>
      </c>
    </row>
    <row r="278" s="348" customFormat="1" ht="39" spans="1:22">
      <c r="A278" s="42">
        <f t="shared" si="16"/>
        <v>236</v>
      </c>
      <c r="B278" s="268" t="s">
        <v>24</v>
      </c>
      <c r="C278" s="625" t="s">
        <v>447</v>
      </c>
      <c r="D278" s="625" t="s">
        <v>447</v>
      </c>
      <c r="E278" s="385">
        <v>200000</v>
      </c>
      <c r="F278" s="385">
        <v>200000</v>
      </c>
      <c r="G278" s="384" t="s">
        <v>28</v>
      </c>
      <c r="H278" s="629">
        <v>46267</v>
      </c>
      <c r="I278" s="629">
        <v>46287</v>
      </c>
      <c r="J278" s="629">
        <v>46307</v>
      </c>
      <c r="K278" s="629">
        <v>46316</v>
      </c>
      <c r="L278" s="629">
        <v>46323</v>
      </c>
      <c r="M278" s="629">
        <v>46346</v>
      </c>
      <c r="N278" s="629">
        <v>46366</v>
      </c>
      <c r="O278" s="629">
        <v>46375</v>
      </c>
      <c r="P278" s="629">
        <v>46395</v>
      </c>
      <c r="Q278" s="629">
        <v>46406</v>
      </c>
      <c r="R278" s="629">
        <v>46420</v>
      </c>
      <c r="S278" s="629">
        <v>46440</v>
      </c>
      <c r="T278" s="629">
        <v>46498</v>
      </c>
      <c r="U278" s="629">
        <v>46582</v>
      </c>
      <c r="V278" s="629">
        <v>46591</v>
      </c>
    </row>
    <row r="279" s="348" customFormat="1" ht="26" spans="1:22">
      <c r="A279" s="42">
        <f t="shared" si="16"/>
        <v>237</v>
      </c>
      <c r="B279" s="268" t="s">
        <v>24</v>
      </c>
      <c r="C279" s="625" t="s">
        <v>448</v>
      </c>
      <c r="D279" s="625" t="s">
        <v>449</v>
      </c>
      <c r="E279" s="385" t="s">
        <v>450</v>
      </c>
      <c r="F279" s="631" t="s">
        <v>450</v>
      </c>
      <c r="G279" s="384" t="s">
        <v>59</v>
      </c>
      <c r="H279" s="628" t="s">
        <v>34</v>
      </c>
      <c r="I279" s="628" t="s">
        <v>34</v>
      </c>
      <c r="J279" s="628" t="s">
        <v>34</v>
      </c>
      <c r="K279" s="628" t="s">
        <v>34</v>
      </c>
      <c r="L279" s="628" t="s">
        <v>34</v>
      </c>
      <c r="M279" s="367">
        <v>46216</v>
      </c>
      <c r="N279" s="367">
        <v>46265</v>
      </c>
      <c r="O279" s="367">
        <v>46269</v>
      </c>
      <c r="P279" s="367">
        <v>46283</v>
      </c>
      <c r="Q279" s="367">
        <v>46290</v>
      </c>
      <c r="R279" s="367">
        <v>46305</v>
      </c>
      <c r="S279" s="367">
        <v>46315</v>
      </c>
      <c r="T279" s="367">
        <v>46327</v>
      </c>
      <c r="U279" s="367">
        <v>46356</v>
      </c>
      <c r="V279" s="367">
        <v>46361</v>
      </c>
    </row>
    <row r="280" s="348" customFormat="1" spans="1:22">
      <c r="A280" s="42">
        <f t="shared" si="16"/>
        <v>238</v>
      </c>
      <c r="B280" s="268" t="s">
        <v>24</v>
      </c>
      <c r="C280" s="625" t="s">
        <v>451</v>
      </c>
      <c r="D280" s="625" t="s">
        <v>452</v>
      </c>
      <c r="E280" s="280">
        <v>262000</v>
      </c>
      <c r="F280" s="280">
        <v>262000</v>
      </c>
      <c r="G280" s="127" t="s">
        <v>28</v>
      </c>
      <c r="H280" s="628" t="s">
        <v>34</v>
      </c>
      <c r="I280" s="628" t="s">
        <v>34</v>
      </c>
      <c r="J280" s="628" t="s">
        <v>34</v>
      </c>
      <c r="K280" s="628" t="s">
        <v>34</v>
      </c>
      <c r="L280" s="628" t="s">
        <v>34</v>
      </c>
      <c r="M280" s="628" t="s">
        <v>34</v>
      </c>
      <c r="N280" s="628" t="s">
        <v>34</v>
      </c>
      <c r="O280" s="628" t="s">
        <v>34</v>
      </c>
      <c r="P280" s="628" t="s">
        <v>34</v>
      </c>
      <c r="Q280" s="628" t="s">
        <v>34</v>
      </c>
      <c r="R280" s="628" t="s">
        <v>34</v>
      </c>
      <c r="S280" s="628" t="s">
        <v>34</v>
      </c>
      <c r="T280" s="628">
        <v>46026</v>
      </c>
      <c r="U280" s="628" t="s">
        <v>32</v>
      </c>
      <c r="V280" s="628">
        <v>46211</v>
      </c>
    </row>
    <row r="281" s="348" customFormat="1" spans="1:22">
      <c r="A281" s="42">
        <f t="shared" si="16"/>
        <v>239</v>
      </c>
      <c r="B281" s="268" t="s">
        <v>24</v>
      </c>
      <c r="C281" s="112" t="s">
        <v>453</v>
      </c>
      <c r="D281" s="112" t="s">
        <v>454</v>
      </c>
      <c r="E281" s="280">
        <v>65000</v>
      </c>
      <c r="F281" s="280">
        <v>65000</v>
      </c>
      <c r="G281" s="127" t="s">
        <v>260</v>
      </c>
      <c r="H281" s="628">
        <v>46174</v>
      </c>
      <c r="I281" s="628" t="s">
        <v>34</v>
      </c>
      <c r="J281" s="628" t="s">
        <v>34</v>
      </c>
      <c r="K281" s="628">
        <v>46177</v>
      </c>
      <c r="L281" s="628">
        <v>46183</v>
      </c>
      <c r="M281" s="628">
        <v>46188</v>
      </c>
      <c r="N281" s="628" t="s">
        <v>34</v>
      </c>
      <c r="O281" s="628" t="s">
        <v>34</v>
      </c>
      <c r="P281" s="628" t="s">
        <v>34</v>
      </c>
      <c r="Q281" s="628">
        <v>46199</v>
      </c>
      <c r="R281" s="628" t="s">
        <v>34</v>
      </c>
      <c r="S281" s="628" t="s">
        <v>34</v>
      </c>
      <c r="T281" s="628">
        <v>46204</v>
      </c>
      <c r="U281" s="628">
        <v>46387</v>
      </c>
      <c r="V281" s="628">
        <v>46394</v>
      </c>
    </row>
    <row r="282" s="348" customFormat="1" spans="1:22">
      <c r="A282" s="42">
        <f t="shared" si="16"/>
        <v>240</v>
      </c>
      <c r="B282" s="268" t="s">
        <v>24</v>
      </c>
      <c r="C282" s="598" t="s">
        <v>453</v>
      </c>
      <c r="D282" s="598" t="s">
        <v>455</v>
      </c>
      <c r="E282" s="632">
        <v>60000</v>
      </c>
      <c r="F282" s="632">
        <v>60000</v>
      </c>
      <c r="G282" s="424" t="s">
        <v>260</v>
      </c>
      <c r="H282" s="628">
        <v>46174</v>
      </c>
      <c r="I282" s="628" t="s">
        <v>34</v>
      </c>
      <c r="J282" s="628" t="s">
        <v>34</v>
      </c>
      <c r="K282" s="628">
        <v>46177</v>
      </c>
      <c r="L282" s="628">
        <v>46183</v>
      </c>
      <c r="M282" s="628">
        <v>46188</v>
      </c>
      <c r="N282" s="628" t="s">
        <v>34</v>
      </c>
      <c r="O282" s="628" t="s">
        <v>34</v>
      </c>
      <c r="P282" s="628" t="s">
        <v>34</v>
      </c>
      <c r="Q282" s="628">
        <v>46199</v>
      </c>
      <c r="R282" s="628" t="s">
        <v>34</v>
      </c>
      <c r="S282" s="628" t="s">
        <v>34</v>
      </c>
      <c r="T282" s="628">
        <v>46204</v>
      </c>
      <c r="U282" s="628">
        <v>46387</v>
      </c>
      <c r="V282" s="628">
        <v>46394</v>
      </c>
    </row>
    <row r="283" s="348" customFormat="1" spans="1:22">
      <c r="A283" s="42">
        <f t="shared" si="16"/>
        <v>241</v>
      </c>
      <c r="B283" s="268" t="s">
        <v>24</v>
      </c>
      <c r="C283" s="112" t="s">
        <v>453</v>
      </c>
      <c r="D283" s="112" t="s">
        <v>456</v>
      </c>
      <c r="E283" s="280">
        <v>184000</v>
      </c>
      <c r="F283" s="280">
        <v>184000</v>
      </c>
      <c r="G283" s="127" t="s">
        <v>28</v>
      </c>
      <c r="H283" s="633">
        <v>46215</v>
      </c>
      <c r="I283" s="633">
        <v>46216</v>
      </c>
      <c r="J283" s="628" t="s">
        <v>34</v>
      </c>
      <c r="K283" s="633">
        <v>46223</v>
      </c>
      <c r="L283" s="633">
        <v>46234</v>
      </c>
      <c r="M283" s="633">
        <v>46248</v>
      </c>
      <c r="N283" s="633">
        <v>46255</v>
      </c>
      <c r="O283" s="628">
        <v>46262</v>
      </c>
      <c r="P283" s="628">
        <v>46268</v>
      </c>
      <c r="Q283" s="628">
        <v>46273</v>
      </c>
      <c r="R283" s="628" t="s">
        <v>34</v>
      </c>
      <c r="S283" s="628" t="s">
        <v>34</v>
      </c>
      <c r="T283" s="628">
        <v>46279</v>
      </c>
      <c r="U283" s="628">
        <v>46477</v>
      </c>
      <c r="V283" s="628">
        <v>46484</v>
      </c>
    </row>
    <row r="284" s="348" customFormat="1" ht="26" spans="1:22">
      <c r="A284" s="42">
        <f t="shared" si="16"/>
        <v>242</v>
      </c>
      <c r="B284" s="268" t="s">
        <v>24</v>
      </c>
      <c r="C284" s="112" t="s">
        <v>453</v>
      </c>
      <c r="D284" s="112" t="s">
        <v>457</v>
      </c>
      <c r="E284" s="280">
        <v>320000</v>
      </c>
      <c r="F284" s="280">
        <v>320000</v>
      </c>
      <c r="G284" s="127" t="s">
        <v>59</v>
      </c>
      <c r="H284" s="367">
        <v>46398</v>
      </c>
      <c r="I284" s="367">
        <f>H284+3</f>
        <v>46401</v>
      </c>
      <c r="J284" s="367"/>
      <c r="K284" s="367">
        <v>46042</v>
      </c>
      <c r="L284" s="367">
        <v>46049</v>
      </c>
      <c r="M284" s="367">
        <v>46052</v>
      </c>
      <c r="N284" s="367">
        <v>46063</v>
      </c>
      <c r="O284" s="367">
        <v>46433</v>
      </c>
      <c r="P284" s="367">
        <v>46437</v>
      </c>
      <c r="Q284" s="367">
        <v>46443</v>
      </c>
      <c r="R284" s="628" t="s">
        <v>34</v>
      </c>
      <c r="S284" s="367">
        <v>46091</v>
      </c>
      <c r="T284" s="367">
        <v>46070</v>
      </c>
      <c r="U284" s="367">
        <v>46437</v>
      </c>
      <c r="V284" s="367">
        <v>46441</v>
      </c>
    </row>
    <row r="285" s="348" customFormat="1" spans="1:22">
      <c r="A285" s="42">
        <f t="shared" si="16"/>
        <v>243</v>
      </c>
      <c r="B285" s="268" t="s">
        <v>24</v>
      </c>
      <c r="C285" s="112" t="s">
        <v>458</v>
      </c>
      <c r="D285" s="112" t="s">
        <v>459</v>
      </c>
      <c r="E285" s="280">
        <v>280000</v>
      </c>
      <c r="F285" s="280">
        <v>280000</v>
      </c>
      <c r="G285" s="127" t="s">
        <v>28</v>
      </c>
      <c r="H285" s="367">
        <v>46223</v>
      </c>
      <c r="I285" s="367">
        <v>46225</v>
      </c>
      <c r="J285" s="628" t="s">
        <v>34</v>
      </c>
      <c r="K285" s="367">
        <v>46233</v>
      </c>
      <c r="L285" s="367">
        <v>46241</v>
      </c>
      <c r="M285" s="367">
        <v>46262</v>
      </c>
      <c r="N285" s="367">
        <v>46269</v>
      </c>
      <c r="O285" s="367">
        <v>46275</v>
      </c>
      <c r="P285" s="367">
        <v>46282</v>
      </c>
      <c r="Q285" s="367">
        <v>46287</v>
      </c>
      <c r="R285" s="628" t="s">
        <v>34</v>
      </c>
      <c r="S285" s="367">
        <v>46290</v>
      </c>
      <c r="T285" s="367">
        <v>46266</v>
      </c>
      <c r="U285" s="367">
        <v>47360</v>
      </c>
      <c r="V285" s="367">
        <v>47361</v>
      </c>
    </row>
    <row r="286" s="348" customFormat="1" ht="26" spans="1:22">
      <c r="A286" s="42">
        <f t="shared" si="16"/>
        <v>244</v>
      </c>
      <c r="B286" s="268" t="s">
        <v>24</v>
      </c>
      <c r="C286" s="112" t="s">
        <v>453</v>
      </c>
      <c r="D286" s="112" t="s">
        <v>460</v>
      </c>
      <c r="E286" s="280">
        <v>200000</v>
      </c>
      <c r="F286" s="280">
        <v>200000</v>
      </c>
      <c r="G286" s="127" t="s">
        <v>28</v>
      </c>
      <c r="H286" s="628">
        <v>46180</v>
      </c>
      <c r="I286" s="628">
        <v>46216</v>
      </c>
      <c r="J286" s="628" t="s">
        <v>34</v>
      </c>
      <c r="K286" s="628" t="s">
        <v>34</v>
      </c>
      <c r="L286" s="628" t="s">
        <v>34</v>
      </c>
      <c r="M286" s="628" t="s">
        <v>34</v>
      </c>
      <c r="N286" s="628" t="s">
        <v>34</v>
      </c>
      <c r="O286" s="628" t="s">
        <v>34</v>
      </c>
      <c r="P286" s="628" t="s">
        <v>34</v>
      </c>
      <c r="Q286" s="628" t="s">
        <v>34</v>
      </c>
      <c r="R286" s="628" t="s">
        <v>34</v>
      </c>
      <c r="S286" s="628" t="s">
        <v>34</v>
      </c>
      <c r="T286" s="367">
        <v>46266</v>
      </c>
      <c r="U286" s="367">
        <v>46629</v>
      </c>
      <c r="V286" s="367">
        <v>46606</v>
      </c>
    </row>
    <row r="287" s="348" customFormat="1" ht="26" spans="1:22">
      <c r="A287" s="42">
        <f t="shared" si="16"/>
        <v>245</v>
      </c>
      <c r="B287" s="268" t="s">
        <v>24</v>
      </c>
      <c r="C287" s="112" t="s">
        <v>453</v>
      </c>
      <c r="D287" s="112" t="s">
        <v>461</v>
      </c>
      <c r="E287" s="280">
        <v>50000</v>
      </c>
      <c r="F287" s="280">
        <v>50000</v>
      </c>
      <c r="G287" s="127" t="s">
        <v>260</v>
      </c>
      <c r="H287" s="634" t="s">
        <v>462</v>
      </c>
      <c r="I287" s="635"/>
      <c r="J287" s="635"/>
      <c r="K287" s="635"/>
      <c r="L287" s="635"/>
      <c r="M287" s="635"/>
      <c r="N287" s="635"/>
      <c r="O287" s="635"/>
      <c r="P287" s="635"/>
      <c r="Q287" s="635"/>
      <c r="R287" s="635"/>
      <c r="S287" s="635"/>
      <c r="T287" s="635"/>
      <c r="U287" s="635"/>
      <c r="V287" s="636"/>
    </row>
    <row r="288" s="348" customFormat="1" spans="1:22">
      <c r="A288" s="42">
        <f t="shared" si="16"/>
        <v>246</v>
      </c>
      <c r="B288" s="268" t="s">
        <v>24</v>
      </c>
      <c r="C288" s="112" t="s">
        <v>453</v>
      </c>
      <c r="D288" s="112" t="s">
        <v>463</v>
      </c>
      <c r="E288" s="280">
        <v>50000</v>
      </c>
      <c r="F288" s="280">
        <v>50000</v>
      </c>
      <c r="G288" s="127" t="s">
        <v>260</v>
      </c>
      <c r="H288" s="628">
        <v>46220</v>
      </c>
      <c r="I288" s="628" t="s">
        <v>34</v>
      </c>
      <c r="J288" s="628" t="s">
        <v>34</v>
      </c>
      <c r="K288" s="628">
        <v>46227</v>
      </c>
      <c r="L288" s="628">
        <v>46232</v>
      </c>
      <c r="M288" s="628">
        <v>46237</v>
      </c>
      <c r="N288" s="628" t="s">
        <v>34</v>
      </c>
      <c r="O288" s="628" t="s">
        <v>34</v>
      </c>
      <c r="P288" s="628" t="s">
        <v>34</v>
      </c>
      <c r="Q288" s="628">
        <v>46241</v>
      </c>
      <c r="R288" s="628" t="s">
        <v>34</v>
      </c>
      <c r="S288" s="628" t="s">
        <v>34</v>
      </c>
      <c r="T288" s="628">
        <v>46266</v>
      </c>
      <c r="U288" s="628">
        <v>46965</v>
      </c>
      <c r="V288" s="628">
        <v>46973</v>
      </c>
    </row>
    <row r="289" s="348" customFormat="1" spans="1:22">
      <c r="A289" s="42">
        <f t="shared" si="16"/>
        <v>247</v>
      </c>
      <c r="B289" s="268" t="s">
        <v>24</v>
      </c>
      <c r="C289" s="112" t="s">
        <v>458</v>
      </c>
      <c r="D289" s="112" t="s">
        <v>464</v>
      </c>
      <c r="E289" s="280">
        <v>60000</v>
      </c>
      <c r="F289" s="280">
        <v>60000</v>
      </c>
      <c r="G289" s="127" t="s">
        <v>260</v>
      </c>
      <c r="H289" s="629">
        <v>45813</v>
      </c>
      <c r="I289" s="628" t="s">
        <v>34</v>
      </c>
      <c r="J289" s="637" t="s">
        <v>34</v>
      </c>
      <c r="K289" s="637">
        <v>45832</v>
      </c>
      <c r="L289" s="637">
        <v>45835</v>
      </c>
      <c r="M289" s="628" t="s">
        <v>34</v>
      </c>
      <c r="N289" s="628" t="s">
        <v>34</v>
      </c>
      <c r="O289" s="628" t="s">
        <v>34</v>
      </c>
      <c r="P289" s="628" t="s">
        <v>34</v>
      </c>
      <c r="Q289" s="629" t="s">
        <v>465</v>
      </c>
      <c r="R289" s="629" t="s">
        <v>34</v>
      </c>
      <c r="S289" s="629" t="s">
        <v>466</v>
      </c>
      <c r="T289" s="629" t="s">
        <v>467</v>
      </c>
      <c r="U289" s="629" t="s">
        <v>468</v>
      </c>
      <c r="V289" s="629" t="s">
        <v>469</v>
      </c>
    </row>
    <row r="290" s="348" customFormat="1" ht="26" spans="1:22">
      <c r="A290" s="42">
        <f t="shared" si="16"/>
        <v>248</v>
      </c>
      <c r="B290" s="268" t="s">
        <v>24</v>
      </c>
      <c r="C290" s="112" t="s">
        <v>458</v>
      </c>
      <c r="D290" s="112" t="s">
        <v>470</v>
      </c>
      <c r="E290" s="280">
        <v>50000</v>
      </c>
      <c r="F290" s="280">
        <v>50000</v>
      </c>
      <c r="G290" s="638" t="s">
        <v>260</v>
      </c>
      <c r="H290" s="629">
        <v>46147</v>
      </c>
      <c r="I290" s="628" t="s">
        <v>34</v>
      </c>
      <c r="J290" s="637" t="s">
        <v>34</v>
      </c>
      <c r="K290" s="629" t="s">
        <v>471</v>
      </c>
      <c r="L290" s="629" t="s">
        <v>472</v>
      </c>
      <c r="M290" s="628" t="s">
        <v>34</v>
      </c>
      <c r="N290" s="628" t="s">
        <v>34</v>
      </c>
      <c r="O290" s="628" t="s">
        <v>34</v>
      </c>
      <c r="P290" s="628" t="s">
        <v>34</v>
      </c>
      <c r="Q290" s="629" t="s">
        <v>473</v>
      </c>
      <c r="R290" s="629" t="s">
        <v>34</v>
      </c>
      <c r="S290" s="629" t="s">
        <v>319</v>
      </c>
      <c r="T290" s="629" t="s">
        <v>474</v>
      </c>
      <c r="U290" s="629" t="s">
        <v>475</v>
      </c>
      <c r="V290" s="629" t="s">
        <v>313</v>
      </c>
    </row>
    <row r="291" s="348" customFormat="1" ht="26" spans="1:22">
      <c r="A291" s="42">
        <f t="shared" si="16"/>
        <v>249</v>
      </c>
      <c r="B291" s="268" t="s">
        <v>24</v>
      </c>
      <c r="C291" s="112" t="s">
        <v>458</v>
      </c>
      <c r="D291" s="112" t="s">
        <v>476</v>
      </c>
      <c r="E291" s="280">
        <v>30000</v>
      </c>
      <c r="F291" s="280">
        <v>30000</v>
      </c>
      <c r="G291" s="127" t="s">
        <v>260</v>
      </c>
      <c r="H291" s="629">
        <v>46176</v>
      </c>
      <c r="I291" s="628" t="s">
        <v>34</v>
      </c>
      <c r="J291" s="637" t="s">
        <v>34</v>
      </c>
      <c r="K291" s="629">
        <v>46196</v>
      </c>
      <c r="L291" s="629">
        <v>46203</v>
      </c>
      <c r="M291" s="629">
        <v>46227</v>
      </c>
      <c r="N291" s="628" t="s">
        <v>34</v>
      </c>
      <c r="O291" s="628" t="s">
        <v>34</v>
      </c>
      <c r="P291" s="628" t="s">
        <v>34</v>
      </c>
      <c r="Q291" s="629">
        <v>46227</v>
      </c>
      <c r="R291" s="629" t="s">
        <v>34</v>
      </c>
      <c r="S291" s="629">
        <v>46232</v>
      </c>
      <c r="T291" s="629">
        <v>46235</v>
      </c>
      <c r="U291" s="629">
        <v>46356</v>
      </c>
      <c r="V291" s="629">
        <v>46363</v>
      </c>
    </row>
    <row r="292" s="348" customFormat="1" ht="39" spans="1:22">
      <c r="A292" s="42">
        <f t="shared" si="16"/>
        <v>250</v>
      </c>
      <c r="B292" s="268" t="s">
        <v>24</v>
      </c>
      <c r="C292" s="112" t="s">
        <v>458</v>
      </c>
      <c r="D292" s="112" t="s">
        <v>477</v>
      </c>
      <c r="E292" s="280">
        <v>90000</v>
      </c>
      <c r="F292" s="280">
        <v>90000</v>
      </c>
      <c r="G292" s="127" t="s">
        <v>260</v>
      </c>
      <c r="H292" s="629">
        <v>46250</v>
      </c>
      <c r="I292" s="628" t="s">
        <v>34</v>
      </c>
      <c r="J292" s="637" t="s">
        <v>34</v>
      </c>
      <c r="K292" s="629">
        <v>46268</v>
      </c>
      <c r="L292" s="629">
        <v>46274</v>
      </c>
      <c r="M292" s="629">
        <v>46290</v>
      </c>
      <c r="N292" s="628" t="s">
        <v>34</v>
      </c>
      <c r="O292" s="628" t="s">
        <v>34</v>
      </c>
      <c r="P292" s="628" t="s">
        <v>34</v>
      </c>
      <c r="Q292" s="629">
        <v>46300</v>
      </c>
      <c r="R292" s="629" t="s">
        <v>34</v>
      </c>
      <c r="S292" s="629">
        <v>46392</v>
      </c>
      <c r="T292" s="629">
        <v>46450</v>
      </c>
      <c r="U292" s="629">
        <v>46534</v>
      </c>
      <c r="V292" s="629">
        <v>46574</v>
      </c>
    </row>
    <row r="293" s="348" customFormat="1" ht="26" spans="1:22">
      <c r="A293" s="42">
        <f t="shared" si="16"/>
        <v>251</v>
      </c>
      <c r="B293" s="268" t="s">
        <v>24</v>
      </c>
      <c r="C293" s="127" t="s">
        <v>458</v>
      </c>
      <c r="D293" s="127" t="s">
        <v>478</v>
      </c>
      <c r="E293" s="280">
        <v>50000</v>
      </c>
      <c r="F293" s="280">
        <v>50000</v>
      </c>
      <c r="G293" s="127" t="s">
        <v>260</v>
      </c>
      <c r="H293" s="629">
        <v>46307</v>
      </c>
      <c r="I293" s="628" t="s">
        <v>34</v>
      </c>
      <c r="J293" s="637" t="s">
        <v>34</v>
      </c>
      <c r="K293" s="629">
        <v>46310</v>
      </c>
      <c r="L293" s="629">
        <v>46315</v>
      </c>
      <c r="M293" s="629">
        <v>46325</v>
      </c>
      <c r="N293" s="628" t="s">
        <v>34</v>
      </c>
      <c r="O293" s="628" t="s">
        <v>34</v>
      </c>
      <c r="P293" s="628" t="s">
        <v>34</v>
      </c>
      <c r="Q293" s="629">
        <v>46332</v>
      </c>
      <c r="R293" s="367" t="s">
        <v>34</v>
      </c>
      <c r="S293" s="629">
        <v>46335</v>
      </c>
      <c r="T293" s="367">
        <f t="shared" ref="T293" si="17">WORKDAY(S293,42)</f>
        <v>46393</v>
      </c>
      <c r="U293" s="367">
        <f t="shared" ref="U293" si="18">WORKDAY(T293,60)</f>
        <v>46477</v>
      </c>
      <c r="V293" s="367">
        <f t="shared" ref="V293" si="19">WORKDAY(U293,7)</f>
        <v>46486</v>
      </c>
    </row>
    <row r="294" s="348" customFormat="1" ht="26" spans="1:22">
      <c r="A294" s="42">
        <f t="shared" si="16"/>
        <v>252</v>
      </c>
      <c r="B294" s="268" t="s">
        <v>24</v>
      </c>
      <c r="C294" s="127" t="s">
        <v>458</v>
      </c>
      <c r="D294" s="127" t="s">
        <v>479</v>
      </c>
      <c r="E294" s="280">
        <v>50000</v>
      </c>
      <c r="F294" s="280">
        <v>50000</v>
      </c>
      <c r="G294" s="127" t="s">
        <v>260</v>
      </c>
      <c r="H294" s="629">
        <v>46269</v>
      </c>
      <c r="I294" s="628" t="s">
        <v>34</v>
      </c>
      <c r="J294" s="637" t="s">
        <v>34</v>
      </c>
      <c r="K294" s="629">
        <v>46318</v>
      </c>
      <c r="L294" s="629">
        <v>46321</v>
      </c>
      <c r="M294" s="629">
        <v>46350</v>
      </c>
      <c r="N294" s="628" t="s">
        <v>34</v>
      </c>
      <c r="O294" s="628" t="s">
        <v>34</v>
      </c>
      <c r="P294" s="628" t="s">
        <v>34</v>
      </c>
      <c r="Q294" s="629" t="s">
        <v>480</v>
      </c>
      <c r="R294" s="629" t="s">
        <v>34</v>
      </c>
      <c r="S294" s="629" t="s">
        <v>481</v>
      </c>
      <c r="T294" s="629" t="s">
        <v>482</v>
      </c>
      <c r="U294" s="629" t="s">
        <v>483</v>
      </c>
      <c r="V294" s="629" t="s">
        <v>484</v>
      </c>
    </row>
    <row r="295" s="348" customFormat="1" ht="26" spans="1:22">
      <c r="A295" s="42">
        <f t="shared" si="16"/>
        <v>253</v>
      </c>
      <c r="B295" s="268" t="s">
        <v>24</v>
      </c>
      <c r="C295" s="127" t="s">
        <v>458</v>
      </c>
      <c r="D295" s="127" t="s">
        <v>485</v>
      </c>
      <c r="E295" s="280">
        <v>90000</v>
      </c>
      <c r="F295" s="280">
        <v>90000</v>
      </c>
      <c r="G295" s="127" t="s">
        <v>260</v>
      </c>
      <c r="H295" s="367">
        <v>46204</v>
      </c>
      <c r="I295" s="628" t="s">
        <v>34</v>
      </c>
      <c r="J295" s="637" t="s">
        <v>34</v>
      </c>
      <c r="K295" s="367">
        <v>46224</v>
      </c>
      <c r="L295" s="367">
        <v>46234</v>
      </c>
      <c r="M295" s="367">
        <v>46239</v>
      </c>
      <c r="N295" s="628" t="s">
        <v>34</v>
      </c>
      <c r="O295" s="628" t="s">
        <v>34</v>
      </c>
      <c r="P295" s="628" t="s">
        <v>34</v>
      </c>
      <c r="Q295" s="367">
        <v>46268</v>
      </c>
      <c r="R295" s="629" t="s">
        <v>34</v>
      </c>
      <c r="S295" s="367">
        <v>46274</v>
      </c>
      <c r="T295" s="367">
        <v>46280</v>
      </c>
      <c r="U295" s="367">
        <v>46283</v>
      </c>
      <c r="V295" s="367">
        <v>46289</v>
      </c>
    </row>
    <row r="296" s="348" customFormat="1" ht="26" spans="1:22">
      <c r="A296" s="42">
        <f t="shared" si="16"/>
        <v>254</v>
      </c>
      <c r="B296" s="268" t="s">
        <v>24</v>
      </c>
      <c r="C296" s="127" t="s">
        <v>486</v>
      </c>
      <c r="D296" s="127" t="s">
        <v>487</v>
      </c>
      <c r="E296" s="280">
        <v>90000</v>
      </c>
      <c r="F296" s="280">
        <v>90000</v>
      </c>
      <c r="G296" s="127" t="s">
        <v>260</v>
      </c>
      <c r="H296" s="629">
        <v>46300</v>
      </c>
      <c r="I296" s="628" t="s">
        <v>34</v>
      </c>
      <c r="J296" s="637" t="s">
        <v>34</v>
      </c>
      <c r="K296" s="629">
        <v>46317</v>
      </c>
      <c r="L296" s="629">
        <v>46324</v>
      </c>
      <c r="M296" s="629">
        <v>46332</v>
      </c>
      <c r="N296" s="628" t="s">
        <v>34</v>
      </c>
      <c r="O296" s="628" t="s">
        <v>34</v>
      </c>
      <c r="P296" s="628" t="s">
        <v>34</v>
      </c>
      <c r="Q296" s="629">
        <v>46346</v>
      </c>
      <c r="R296" s="629" t="s">
        <v>34</v>
      </c>
      <c r="S296" s="629" t="s">
        <v>34</v>
      </c>
      <c r="T296" s="629">
        <v>46478</v>
      </c>
      <c r="U296" s="629">
        <v>46568</v>
      </c>
      <c r="V296" s="629">
        <v>46577</v>
      </c>
    </row>
    <row r="297" s="348" customFormat="1" spans="1:22">
      <c r="A297" s="42">
        <f t="shared" si="16"/>
        <v>255</v>
      </c>
      <c r="B297" s="268" t="s">
        <v>24</v>
      </c>
      <c r="C297" s="127" t="s">
        <v>486</v>
      </c>
      <c r="D297" s="127" t="s">
        <v>488</v>
      </c>
      <c r="E297" s="280">
        <v>150000</v>
      </c>
      <c r="F297" s="280">
        <v>150000</v>
      </c>
      <c r="G297" s="127" t="s">
        <v>28</v>
      </c>
      <c r="H297" s="629">
        <v>46118</v>
      </c>
      <c r="I297" s="629">
        <v>46136</v>
      </c>
      <c r="J297" s="629">
        <v>46156</v>
      </c>
      <c r="K297" s="629">
        <v>46167</v>
      </c>
      <c r="L297" s="629">
        <v>46168</v>
      </c>
      <c r="M297" s="629">
        <v>46197</v>
      </c>
      <c r="N297" s="629">
        <v>46217</v>
      </c>
      <c r="O297" s="629">
        <v>46226</v>
      </c>
      <c r="P297" s="629">
        <v>46246</v>
      </c>
      <c r="Q297" s="629">
        <v>46255</v>
      </c>
      <c r="R297" s="629" t="s">
        <v>34</v>
      </c>
      <c r="S297" s="629">
        <v>46289</v>
      </c>
      <c r="T297" s="629">
        <v>46349</v>
      </c>
      <c r="U297" s="629">
        <v>46433</v>
      </c>
      <c r="V297" s="629">
        <v>46442</v>
      </c>
    </row>
    <row r="298" s="348" customFormat="1" spans="1:22">
      <c r="A298" s="42">
        <f t="shared" si="16"/>
        <v>256</v>
      </c>
      <c r="B298" s="268" t="s">
        <v>24</v>
      </c>
      <c r="C298" s="127" t="s">
        <v>486</v>
      </c>
      <c r="D298" s="127" t="s">
        <v>489</v>
      </c>
      <c r="E298" s="280">
        <v>90000</v>
      </c>
      <c r="F298" s="280">
        <v>90000</v>
      </c>
      <c r="G298" s="127" t="s">
        <v>260</v>
      </c>
      <c r="H298" s="367">
        <v>46216</v>
      </c>
      <c r="I298" s="367">
        <v>46219</v>
      </c>
      <c r="J298" s="629" t="s">
        <v>34</v>
      </c>
      <c r="K298" s="367">
        <v>46220</v>
      </c>
      <c r="L298" s="367">
        <v>46227</v>
      </c>
      <c r="M298" s="367">
        <v>46230</v>
      </c>
      <c r="N298" s="367" t="s">
        <v>34</v>
      </c>
      <c r="O298" s="367" t="s">
        <v>34</v>
      </c>
      <c r="P298" s="367" t="s">
        <v>34</v>
      </c>
      <c r="Q298" s="367">
        <v>46240</v>
      </c>
      <c r="R298" s="629" t="s">
        <v>34</v>
      </c>
      <c r="S298" s="629" t="s">
        <v>34</v>
      </c>
      <c r="T298" s="367">
        <v>46244</v>
      </c>
      <c r="U298" s="629" t="s">
        <v>34</v>
      </c>
      <c r="V298" s="367">
        <v>46246</v>
      </c>
    </row>
    <row r="299" s="348" customFormat="1" spans="1:22">
      <c r="A299" s="42">
        <f t="shared" si="16"/>
        <v>257</v>
      </c>
      <c r="B299" s="268" t="s">
        <v>24</v>
      </c>
      <c r="C299" s="127" t="s">
        <v>486</v>
      </c>
      <c r="D299" s="127" t="s">
        <v>490</v>
      </c>
      <c r="E299" s="280">
        <v>72000</v>
      </c>
      <c r="F299" s="280">
        <v>72000</v>
      </c>
      <c r="G299" s="127" t="s">
        <v>260</v>
      </c>
      <c r="H299" s="367">
        <v>46275</v>
      </c>
      <c r="I299" s="367">
        <v>46280</v>
      </c>
      <c r="J299" s="367" t="s">
        <v>34</v>
      </c>
      <c r="K299" s="367">
        <v>46294</v>
      </c>
      <c r="L299" s="367">
        <v>46303</v>
      </c>
      <c r="M299" s="367">
        <v>46307</v>
      </c>
      <c r="N299" s="367" t="s">
        <v>34</v>
      </c>
      <c r="O299" s="367" t="s">
        <v>34</v>
      </c>
      <c r="P299" s="367" t="s">
        <v>34</v>
      </c>
      <c r="Q299" s="367">
        <v>46329</v>
      </c>
      <c r="R299" s="629" t="s">
        <v>34</v>
      </c>
      <c r="S299" s="367">
        <v>46332</v>
      </c>
      <c r="T299" s="367">
        <v>46335</v>
      </c>
      <c r="U299" s="367">
        <v>46333</v>
      </c>
      <c r="V299" s="367">
        <v>46334</v>
      </c>
    </row>
    <row r="300" s="348" customFormat="1" spans="1:22">
      <c r="A300" s="42">
        <f t="shared" si="16"/>
        <v>258</v>
      </c>
      <c r="B300" s="268" t="s">
        <v>24</v>
      </c>
      <c r="C300" s="127" t="s">
        <v>486</v>
      </c>
      <c r="D300" s="127" t="s">
        <v>491</v>
      </c>
      <c r="E300" s="280">
        <v>50000</v>
      </c>
      <c r="F300" s="280">
        <v>50000</v>
      </c>
      <c r="G300" s="127" t="s">
        <v>260</v>
      </c>
      <c r="H300" s="629">
        <v>46085</v>
      </c>
      <c r="I300" s="629" t="s">
        <v>34</v>
      </c>
      <c r="J300" s="629" t="s">
        <v>34</v>
      </c>
      <c r="K300" s="629">
        <v>46127</v>
      </c>
      <c r="L300" s="629">
        <v>46135</v>
      </c>
      <c r="M300" s="629">
        <v>46164</v>
      </c>
      <c r="N300" s="629" t="s">
        <v>34</v>
      </c>
      <c r="O300" s="629" t="s">
        <v>34</v>
      </c>
      <c r="P300" s="367" t="s">
        <v>34</v>
      </c>
      <c r="Q300" s="629">
        <v>46224</v>
      </c>
      <c r="R300" s="629" t="s">
        <v>34</v>
      </c>
      <c r="S300" s="629" t="s">
        <v>492</v>
      </c>
      <c r="T300" s="629" t="s">
        <v>493</v>
      </c>
      <c r="U300" s="629" t="s">
        <v>494</v>
      </c>
      <c r="V300" s="629" t="s">
        <v>327</v>
      </c>
    </row>
    <row r="301" s="348" customFormat="1" spans="1:22">
      <c r="A301" s="42">
        <f t="shared" si="16"/>
        <v>259</v>
      </c>
      <c r="B301" s="268" t="s">
        <v>24</v>
      </c>
      <c r="C301" s="127" t="s">
        <v>486</v>
      </c>
      <c r="D301" s="127" t="s">
        <v>495</v>
      </c>
      <c r="E301" s="280">
        <v>100000</v>
      </c>
      <c r="F301" s="280">
        <v>100000</v>
      </c>
      <c r="G301" s="127" t="s">
        <v>260</v>
      </c>
      <c r="H301" s="629">
        <v>46204</v>
      </c>
      <c r="I301" s="629" t="s">
        <v>34</v>
      </c>
      <c r="J301" s="629" t="s">
        <v>34</v>
      </c>
      <c r="K301" s="629">
        <v>46206</v>
      </c>
      <c r="L301" s="629">
        <v>46210</v>
      </c>
      <c r="M301" s="629">
        <v>46213</v>
      </c>
      <c r="N301" s="629" t="s">
        <v>34</v>
      </c>
      <c r="O301" s="629" t="s">
        <v>34</v>
      </c>
      <c r="P301" s="367" t="s">
        <v>34</v>
      </c>
      <c r="Q301" s="629" t="s">
        <v>34</v>
      </c>
      <c r="R301" s="629" t="s">
        <v>34</v>
      </c>
      <c r="S301" s="629" t="s">
        <v>34</v>
      </c>
      <c r="T301" s="629">
        <v>46217</v>
      </c>
      <c r="U301" s="629" t="s">
        <v>32</v>
      </c>
      <c r="V301" s="629" t="s">
        <v>32</v>
      </c>
    </row>
    <row r="302" s="348" customFormat="1" spans="1:22">
      <c r="A302" s="42">
        <f t="shared" si="16"/>
        <v>260</v>
      </c>
      <c r="B302" s="268" t="s">
        <v>24</v>
      </c>
      <c r="C302" s="127" t="s">
        <v>486</v>
      </c>
      <c r="D302" s="127" t="s">
        <v>496</v>
      </c>
      <c r="E302" s="280">
        <v>6000</v>
      </c>
      <c r="F302" s="280">
        <v>6000</v>
      </c>
      <c r="G302" s="127" t="s">
        <v>260</v>
      </c>
      <c r="H302" s="367">
        <v>46083</v>
      </c>
      <c r="I302" s="367" t="s">
        <v>34</v>
      </c>
      <c r="J302" s="367" t="s">
        <v>34</v>
      </c>
      <c r="K302" s="367">
        <v>46101</v>
      </c>
      <c r="L302" s="367">
        <v>46108</v>
      </c>
      <c r="M302" s="367">
        <v>46115</v>
      </c>
      <c r="N302" s="367" t="s">
        <v>34</v>
      </c>
      <c r="O302" s="367" t="s">
        <v>34</v>
      </c>
      <c r="P302" s="367" t="s">
        <v>34</v>
      </c>
      <c r="Q302" s="629" t="s">
        <v>34</v>
      </c>
      <c r="R302" s="629" t="s">
        <v>34</v>
      </c>
      <c r="S302" s="629" t="s">
        <v>34</v>
      </c>
      <c r="T302" s="367">
        <v>46128</v>
      </c>
      <c r="U302" s="629" t="s">
        <v>34</v>
      </c>
      <c r="V302" s="367">
        <v>46129</v>
      </c>
    </row>
    <row r="303" s="348" customFormat="1" ht="26" spans="1:22">
      <c r="A303" s="42">
        <f t="shared" si="16"/>
        <v>261</v>
      </c>
      <c r="B303" s="268" t="s">
        <v>24</v>
      </c>
      <c r="C303" s="127" t="s">
        <v>486</v>
      </c>
      <c r="D303" s="127" t="s">
        <v>497</v>
      </c>
      <c r="E303" s="280">
        <v>100000</v>
      </c>
      <c r="F303" s="280">
        <v>100000</v>
      </c>
      <c r="G303" s="127" t="s">
        <v>260</v>
      </c>
      <c r="H303" s="629">
        <v>46057</v>
      </c>
      <c r="I303" s="629">
        <v>46077</v>
      </c>
      <c r="J303" s="367" t="s">
        <v>34</v>
      </c>
      <c r="K303" s="629">
        <v>46106</v>
      </c>
      <c r="L303" s="629">
        <v>46111</v>
      </c>
      <c r="M303" s="629">
        <v>46136</v>
      </c>
      <c r="N303" s="367" t="s">
        <v>34</v>
      </c>
      <c r="O303" s="367" t="s">
        <v>34</v>
      </c>
      <c r="P303" s="367" t="s">
        <v>34</v>
      </c>
      <c r="Q303" s="629">
        <v>46143</v>
      </c>
      <c r="R303" s="367" t="s">
        <v>34</v>
      </c>
      <c r="S303" s="629">
        <v>46146</v>
      </c>
      <c r="T303" s="629">
        <v>46257</v>
      </c>
      <c r="U303" s="629">
        <v>46342</v>
      </c>
      <c r="V303" s="629">
        <v>46358</v>
      </c>
    </row>
    <row r="304" s="348" customFormat="1" spans="1:22">
      <c r="A304" s="42">
        <f t="shared" si="16"/>
        <v>262</v>
      </c>
      <c r="B304" s="268" t="s">
        <v>24</v>
      </c>
      <c r="C304" s="127" t="s">
        <v>486</v>
      </c>
      <c r="D304" s="127" t="s">
        <v>498</v>
      </c>
      <c r="E304" s="280">
        <v>200000</v>
      </c>
      <c r="F304" s="280">
        <v>200000</v>
      </c>
      <c r="G304" s="127" t="s">
        <v>28</v>
      </c>
      <c r="H304" s="367">
        <v>46300</v>
      </c>
      <c r="I304" s="367">
        <v>46303</v>
      </c>
      <c r="J304" s="629" t="s">
        <v>34</v>
      </c>
      <c r="K304" s="367">
        <v>46309</v>
      </c>
      <c r="L304" s="367">
        <v>46317</v>
      </c>
      <c r="M304" s="367">
        <v>46325</v>
      </c>
      <c r="N304" s="367">
        <v>46336</v>
      </c>
      <c r="O304" s="367">
        <v>46339</v>
      </c>
      <c r="P304" s="367">
        <v>46343</v>
      </c>
      <c r="Q304" s="367">
        <v>46346</v>
      </c>
      <c r="R304" s="629" t="s">
        <v>34</v>
      </c>
      <c r="S304" s="367">
        <v>46350</v>
      </c>
      <c r="T304" s="367">
        <v>46351</v>
      </c>
      <c r="U304" s="367">
        <v>46360</v>
      </c>
      <c r="V304" s="367">
        <v>46374</v>
      </c>
    </row>
    <row r="305" s="348" customFormat="1" spans="1:24">
      <c r="A305" s="42">
        <f t="shared" si="16"/>
        <v>263</v>
      </c>
      <c r="B305" s="268" t="s">
        <v>24</v>
      </c>
      <c r="C305" s="127" t="s">
        <v>486</v>
      </c>
      <c r="D305" s="127" t="s">
        <v>499</v>
      </c>
      <c r="E305" s="280">
        <v>20000</v>
      </c>
      <c r="F305" s="280">
        <v>20000</v>
      </c>
      <c r="G305" s="127" t="s">
        <v>260</v>
      </c>
      <c r="H305" s="367">
        <v>46216</v>
      </c>
      <c r="I305" s="367" t="s">
        <v>34</v>
      </c>
      <c r="J305" s="629" t="s">
        <v>34</v>
      </c>
      <c r="K305" s="367">
        <v>46220</v>
      </c>
      <c r="L305" s="367">
        <v>46227</v>
      </c>
      <c r="M305" s="367">
        <v>46230</v>
      </c>
      <c r="N305" s="367" t="s">
        <v>34</v>
      </c>
      <c r="O305" s="367" t="s">
        <v>34</v>
      </c>
      <c r="P305" s="367" t="s">
        <v>34</v>
      </c>
      <c r="Q305" s="367">
        <v>46240</v>
      </c>
      <c r="R305" s="629" t="s">
        <v>34</v>
      </c>
      <c r="S305" s="629" t="s">
        <v>34</v>
      </c>
      <c r="T305" s="367">
        <v>46244</v>
      </c>
      <c r="U305" s="629" t="s">
        <v>34</v>
      </c>
      <c r="V305" s="367">
        <v>46246</v>
      </c>
    </row>
    <row r="306" s="348" customFormat="1" spans="1:24">
      <c r="A306" s="42">
        <f t="shared" si="16"/>
        <v>264</v>
      </c>
      <c r="B306" s="268" t="s">
        <v>24</v>
      </c>
      <c r="C306" s="639" t="s">
        <v>486</v>
      </c>
      <c r="D306" s="639" t="s">
        <v>500</v>
      </c>
      <c r="E306" s="280">
        <v>140000</v>
      </c>
      <c r="F306" s="280">
        <v>140000</v>
      </c>
      <c r="G306" s="127" t="s">
        <v>28</v>
      </c>
      <c r="H306" s="629">
        <v>46147</v>
      </c>
      <c r="I306" s="629">
        <v>46167</v>
      </c>
      <c r="J306" s="629" t="s">
        <v>34</v>
      </c>
      <c r="K306" s="629">
        <v>46170</v>
      </c>
      <c r="L306" s="629">
        <v>46178</v>
      </c>
      <c r="M306" s="629">
        <v>46226</v>
      </c>
      <c r="N306" s="629">
        <v>46246</v>
      </c>
      <c r="O306" s="629">
        <v>46255</v>
      </c>
      <c r="P306" s="629">
        <v>46304</v>
      </c>
      <c r="Q306" s="629">
        <v>46286</v>
      </c>
      <c r="R306" s="367" t="s">
        <v>34</v>
      </c>
      <c r="S306" s="629">
        <v>46290</v>
      </c>
      <c r="T306" s="629">
        <v>46296</v>
      </c>
      <c r="U306" s="629">
        <v>46462</v>
      </c>
      <c r="V306" s="629">
        <v>46471</v>
      </c>
    </row>
    <row r="307" s="348" customFormat="1" spans="1:24">
      <c r="A307" s="42">
        <f t="shared" si="16"/>
        <v>265</v>
      </c>
      <c r="B307" s="281" t="s">
        <v>24</v>
      </c>
      <c r="C307" s="127" t="s">
        <v>486</v>
      </c>
      <c r="D307" s="127" t="s">
        <v>501</v>
      </c>
      <c r="E307" s="280">
        <v>120000</v>
      </c>
      <c r="F307" s="280">
        <v>120000</v>
      </c>
      <c r="G307" s="127" t="s">
        <v>28</v>
      </c>
      <c r="H307" s="629">
        <v>46224</v>
      </c>
      <c r="I307" s="629">
        <v>46231</v>
      </c>
      <c r="J307" s="629" t="s">
        <v>34</v>
      </c>
      <c r="K307" s="629">
        <v>46237</v>
      </c>
      <c r="L307" s="629">
        <v>46244</v>
      </c>
      <c r="M307" s="629">
        <v>46276</v>
      </c>
      <c r="N307" s="629">
        <v>46286</v>
      </c>
      <c r="O307" s="629">
        <v>46294</v>
      </c>
      <c r="P307" s="629">
        <v>46303</v>
      </c>
      <c r="Q307" s="629">
        <v>46309</v>
      </c>
      <c r="R307" s="367" t="s">
        <v>34</v>
      </c>
      <c r="S307" s="629">
        <v>46314</v>
      </c>
      <c r="T307" s="629">
        <v>46327</v>
      </c>
      <c r="U307" s="629">
        <v>46393</v>
      </c>
      <c r="V307" s="629">
        <v>46666</v>
      </c>
    </row>
    <row r="308" s="348" customFormat="1" spans="1:24">
      <c r="A308" s="42">
        <f t="shared" si="16"/>
        <v>266</v>
      </c>
      <c r="B308" s="281" t="s">
        <v>24</v>
      </c>
      <c r="C308" s="127" t="s">
        <v>486</v>
      </c>
      <c r="D308" s="127" t="s">
        <v>502</v>
      </c>
      <c r="E308" s="280">
        <v>150000</v>
      </c>
      <c r="F308" s="280">
        <v>150000</v>
      </c>
      <c r="G308" s="127" t="s">
        <v>28</v>
      </c>
      <c r="H308" s="629">
        <v>46177</v>
      </c>
      <c r="I308" s="629">
        <v>46197</v>
      </c>
      <c r="J308" s="629" t="s">
        <v>34</v>
      </c>
      <c r="K308" s="629">
        <v>46226</v>
      </c>
      <c r="L308" s="629">
        <v>46227</v>
      </c>
      <c r="M308" s="629">
        <v>46258</v>
      </c>
      <c r="N308" s="629">
        <v>46276</v>
      </c>
      <c r="O308" s="629">
        <v>46287</v>
      </c>
      <c r="P308" s="629">
        <v>46307</v>
      </c>
      <c r="Q308" s="629">
        <v>46316</v>
      </c>
      <c r="R308" s="367" t="s">
        <v>34</v>
      </c>
      <c r="S308" s="629">
        <v>46319</v>
      </c>
      <c r="T308" s="629">
        <v>46692</v>
      </c>
      <c r="U308" s="629">
        <v>46492</v>
      </c>
      <c r="V308" s="629">
        <v>46503</v>
      </c>
    </row>
    <row r="309" s="348" customFormat="1" spans="1:24">
      <c r="A309" s="42">
        <f t="shared" si="16"/>
        <v>267</v>
      </c>
      <c r="B309" s="281" t="s">
        <v>24</v>
      </c>
      <c r="C309" s="127" t="s">
        <v>486</v>
      </c>
      <c r="D309" s="127" t="s">
        <v>503</v>
      </c>
      <c r="E309" s="280">
        <v>150000</v>
      </c>
      <c r="F309" s="280">
        <v>150000</v>
      </c>
      <c r="G309" s="127" t="s">
        <v>28</v>
      </c>
      <c r="H309" s="629">
        <v>46085</v>
      </c>
      <c r="I309" s="629">
        <v>46105</v>
      </c>
      <c r="J309" s="629" t="s">
        <v>34</v>
      </c>
      <c r="K309" s="629">
        <v>46125</v>
      </c>
      <c r="L309" s="629">
        <v>46135</v>
      </c>
      <c r="M309" s="629">
        <v>46164</v>
      </c>
      <c r="N309" s="629">
        <v>46184</v>
      </c>
      <c r="O309" s="629">
        <v>46195</v>
      </c>
      <c r="P309" s="629">
        <v>46213</v>
      </c>
      <c r="Q309" s="629">
        <v>46224</v>
      </c>
      <c r="R309" s="367" t="s">
        <v>34</v>
      </c>
      <c r="S309" s="629">
        <v>46258</v>
      </c>
      <c r="T309" s="629">
        <v>46316</v>
      </c>
      <c r="U309" s="629">
        <v>46400</v>
      </c>
      <c r="V309" s="629">
        <v>46409</v>
      </c>
    </row>
    <row r="310" s="348" customFormat="1" spans="1:24">
      <c r="A310" s="42">
        <f t="shared" si="16"/>
        <v>268</v>
      </c>
      <c r="B310" s="281" t="s">
        <v>24</v>
      </c>
      <c r="C310" s="127" t="s">
        <v>486</v>
      </c>
      <c r="D310" s="127" t="s">
        <v>504</v>
      </c>
      <c r="E310" s="280">
        <v>95000</v>
      </c>
      <c r="F310" s="280">
        <v>95000</v>
      </c>
      <c r="G310" s="127" t="s">
        <v>260</v>
      </c>
      <c r="H310" s="629">
        <v>46218</v>
      </c>
      <c r="I310" s="629" t="s">
        <v>34</v>
      </c>
      <c r="J310" s="629" t="s">
        <v>34</v>
      </c>
      <c r="K310" s="629">
        <v>46244</v>
      </c>
      <c r="L310" s="629">
        <v>46251</v>
      </c>
      <c r="M310" s="629">
        <v>46279</v>
      </c>
      <c r="N310" s="629">
        <v>46290</v>
      </c>
      <c r="O310" s="629">
        <v>46300</v>
      </c>
      <c r="P310" s="629">
        <v>46307</v>
      </c>
      <c r="Q310" s="629">
        <v>46310</v>
      </c>
      <c r="R310" s="367" t="s">
        <v>34</v>
      </c>
      <c r="S310" s="629">
        <v>46317</v>
      </c>
      <c r="T310" s="629">
        <v>46327</v>
      </c>
      <c r="U310" s="629">
        <v>46472</v>
      </c>
      <c r="V310" s="629">
        <v>46483</v>
      </c>
    </row>
    <row r="311" s="348" customFormat="1" ht="26" spans="1:24">
      <c r="A311" s="42">
        <f t="shared" si="16"/>
        <v>269</v>
      </c>
      <c r="B311" s="281" t="s">
        <v>24</v>
      </c>
      <c r="C311" s="127" t="s">
        <v>486</v>
      </c>
      <c r="D311" s="127" t="s">
        <v>505</v>
      </c>
      <c r="E311" s="280">
        <v>102000</v>
      </c>
      <c r="F311" s="280">
        <v>102000</v>
      </c>
      <c r="G311" s="127" t="s">
        <v>28</v>
      </c>
      <c r="H311" s="629" t="s">
        <v>335</v>
      </c>
      <c r="I311" s="629">
        <v>46211</v>
      </c>
      <c r="J311" s="629" t="s">
        <v>34</v>
      </c>
      <c r="K311" s="629">
        <v>46212</v>
      </c>
      <c r="L311" s="629">
        <v>46243</v>
      </c>
      <c r="M311" s="629">
        <v>46213</v>
      </c>
      <c r="N311" s="629" t="s">
        <v>41</v>
      </c>
      <c r="O311" s="629">
        <v>46153</v>
      </c>
      <c r="P311" s="367" t="s">
        <v>34</v>
      </c>
      <c r="Q311" s="629">
        <v>46124</v>
      </c>
      <c r="R311" s="367" t="s">
        <v>34</v>
      </c>
      <c r="S311" s="629">
        <v>46569</v>
      </c>
      <c r="T311" s="629">
        <v>46602</v>
      </c>
      <c r="U311" s="629" t="s">
        <v>506</v>
      </c>
      <c r="V311" s="629">
        <v>46636</v>
      </c>
    </row>
    <row r="312" s="348" customFormat="1" spans="1:24">
      <c r="A312" s="42">
        <f t="shared" si="16"/>
        <v>270</v>
      </c>
      <c r="B312" s="281" t="s">
        <v>24</v>
      </c>
      <c r="C312" s="127" t="s">
        <v>486</v>
      </c>
      <c r="D312" s="127" t="s">
        <v>507</v>
      </c>
      <c r="E312" s="280">
        <v>25000</v>
      </c>
      <c r="F312" s="280">
        <v>25000</v>
      </c>
      <c r="G312" s="127" t="s">
        <v>260</v>
      </c>
      <c r="H312" s="629">
        <v>46057</v>
      </c>
      <c r="I312" s="629" t="s">
        <v>34</v>
      </c>
      <c r="J312" s="367" t="s">
        <v>34</v>
      </c>
      <c r="K312" s="629">
        <v>46101</v>
      </c>
      <c r="L312" s="629">
        <v>46107</v>
      </c>
      <c r="M312" s="629">
        <v>46136</v>
      </c>
      <c r="N312" s="367" t="s">
        <v>34</v>
      </c>
      <c r="O312" s="367" t="s">
        <v>34</v>
      </c>
      <c r="P312" s="367" t="s">
        <v>34</v>
      </c>
      <c r="Q312" s="629">
        <v>46196</v>
      </c>
      <c r="R312" s="367" t="s">
        <v>34</v>
      </c>
      <c r="S312" s="629">
        <v>46230</v>
      </c>
      <c r="T312" s="629">
        <v>46288</v>
      </c>
      <c r="U312" s="629">
        <v>46372</v>
      </c>
      <c r="V312" s="629">
        <v>46381</v>
      </c>
    </row>
    <row r="313" s="348" customFormat="1" spans="1:24">
      <c r="A313" s="42">
        <f t="shared" si="16"/>
        <v>271</v>
      </c>
      <c r="B313" s="281" t="s">
        <v>24</v>
      </c>
      <c r="C313" s="127" t="s">
        <v>486</v>
      </c>
      <c r="D313" s="127" t="s">
        <v>508</v>
      </c>
      <c r="E313" s="280">
        <v>15000</v>
      </c>
      <c r="F313" s="280">
        <v>15000</v>
      </c>
      <c r="G313" s="127" t="s">
        <v>260</v>
      </c>
      <c r="H313" s="629">
        <v>46422</v>
      </c>
      <c r="I313" s="629" t="s">
        <v>34</v>
      </c>
      <c r="J313" s="367" t="s">
        <v>34</v>
      </c>
      <c r="K313" s="629">
        <v>46466</v>
      </c>
      <c r="L313" s="629">
        <v>46472</v>
      </c>
      <c r="M313" s="629">
        <v>46503</v>
      </c>
      <c r="N313" s="367" t="s">
        <v>34</v>
      </c>
      <c r="O313" s="367" t="s">
        <v>34</v>
      </c>
      <c r="P313" s="367" t="s">
        <v>34</v>
      </c>
      <c r="Q313" s="629">
        <v>46561</v>
      </c>
      <c r="R313" s="367" t="s">
        <v>34</v>
      </c>
      <c r="S313" s="629" t="s">
        <v>484</v>
      </c>
      <c r="T313" s="629" t="s">
        <v>509</v>
      </c>
      <c r="U313" s="629" t="s">
        <v>510</v>
      </c>
      <c r="V313" s="629" t="s">
        <v>511</v>
      </c>
    </row>
    <row r="314" s="348" customFormat="1" customHeight="1" spans="1:24">
      <c r="A314" s="42">
        <f t="shared" si="16"/>
        <v>272</v>
      </c>
      <c r="B314" s="281" t="s">
        <v>24</v>
      </c>
      <c r="C314" s="127" t="s">
        <v>486</v>
      </c>
      <c r="D314" s="127" t="s">
        <v>512</v>
      </c>
      <c r="E314" s="280">
        <v>20000</v>
      </c>
      <c r="F314" s="280">
        <v>20000</v>
      </c>
      <c r="G314" s="127" t="s">
        <v>260</v>
      </c>
      <c r="H314" s="367">
        <v>46083</v>
      </c>
      <c r="I314" s="367" t="s">
        <v>34</v>
      </c>
      <c r="J314" s="367" t="s">
        <v>34</v>
      </c>
      <c r="K314" s="367">
        <v>46101</v>
      </c>
      <c r="L314" s="367">
        <v>46108</v>
      </c>
      <c r="M314" s="367">
        <v>46115</v>
      </c>
      <c r="N314" s="367" t="s">
        <v>34</v>
      </c>
      <c r="O314" s="367" t="s">
        <v>34</v>
      </c>
      <c r="P314" s="367" t="s">
        <v>34</v>
      </c>
      <c r="Q314" s="629" t="s">
        <v>34</v>
      </c>
      <c r="R314" s="367" t="s">
        <v>34</v>
      </c>
      <c r="S314" s="629" t="s">
        <v>34</v>
      </c>
      <c r="T314" s="367">
        <v>46128</v>
      </c>
      <c r="U314" s="629" t="s">
        <v>34</v>
      </c>
      <c r="V314" s="367">
        <v>46129</v>
      </c>
    </row>
    <row r="315" s="348" customFormat="1" spans="1:24">
      <c r="A315" s="42"/>
      <c r="B315" s="31"/>
      <c r="C315" s="640"/>
      <c r="D315" s="74" t="s">
        <v>513</v>
      </c>
      <c r="E315" s="388">
        <f>SUM(E244:E314)</f>
        <v>8799497.61859649</v>
      </c>
      <c r="F315" s="388">
        <f>SUM(F244:F314)</f>
        <v>8799497.61859649</v>
      </c>
      <c r="G315" s="23"/>
      <c r="H315" s="390"/>
      <c r="I315" s="390"/>
      <c r="J315" s="390"/>
      <c r="K315" s="390"/>
      <c r="L315" s="390"/>
      <c r="M315" s="390"/>
      <c r="N315" s="368"/>
      <c r="O315" s="368"/>
      <c r="P315" s="368"/>
      <c r="Q315" s="368"/>
      <c r="R315" s="368"/>
      <c r="S315" s="368"/>
      <c r="T315" s="368"/>
      <c r="U315" s="390"/>
      <c r="V315" s="401"/>
    </row>
    <row r="316" s="348" customFormat="1" spans="1:24">
      <c r="A316" s="42"/>
      <c r="B316" s="31"/>
      <c r="C316" s="640"/>
      <c r="D316" s="641"/>
      <c r="E316" s="642"/>
      <c r="F316" s="407"/>
      <c r="G316" s="23"/>
      <c r="H316" s="643"/>
      <c r="I316" s="643"/>
      <c r="J316" s="643"/>
      <c r="K316" s="643"/>
      <c r="L316" s="643"/>
      <c r="M316" s="643"/>
      <c r="N316" s="644"/>
      <c r="O316" s="644"/>
      <c r="P316" s="644"/>
      <c r="Q316" s="644"/>
      <c r="R316" s="644"/>
      <c r="S316" s="644"/>
      <c r="T316" s="644"/>
      <c r="U316" s="643"/>
      <c r="V316" s="645"/>
    </row>
    <row r="317" s="348" customFormat="1" spans="1:24">
      <c r="A317" s="42"/>
      <c r="B317" s="646" t="s">
        <v>514</v>
      </c>
      <c r="C317" s="647"/>
      <c r="D317" s="640"/>
      <c r="E317" s="648"/>
      <c r="F317" s="23"/>
      <c r="G317" s="23"/>
      <c r="H317" s="643"/>
      <c r="I317" s="643"/>
      <c r="J317" s="643"/>
      <c r="K317" s="643"/>
      <c r="L317" s="643"/>
      <c r="M317" s="643"/>
      <c r="N317" s="644"/>
      <c r="O317" s="644"/>
      <c r="P317" s="644"/>
      <c r="Q317" s="644"/>
      <c r="R317" s="644"/>
      <c r="S317" s="644"/>
      <c r="T317" s="644"/>
      <c r="U317" s="643"/>
      <c r="V317" s="645"/>
    </row>
    <row r="318" s="352" customFormat="1" ht="26" spans="1:24">
      <c r="A318" s="483">
        <v>273</v>
      </c>
      <c r="B318" s="35" t="s">
        <v>107</v>
      </c>
      <c r="C318" s="23" t="s">
        <v>515</v>
      </c>
      <c r="D318" s="23" t="s">
        <v>516</v>
      </c>
      <c r="E318" s="397">
        <v>800000</v>
      </c>
      <c r="F318" s="397">
        <v>800000</v>
      </c>
      <c r="G318" s="23" t="s">
        <v>59</v>
      </c>
      <c r="H318" s="390">
        <v>46337</v>
      </c>
      <c r="I318" s="390" t="s">
        <v>517</v>
      </c>
      <c r="J318" s="390" t="s">
        <v>324</v>
      </c>
      <c r="K318" s="390" t="s">
        <v>518</v>
      </c>
      <c r="L318" s="390" t="s">
        <v>519</v>
      </c>
      <c r="M318" s="390">
        <v>46413</v>
      </c>
      <c r="N318" s="390">
        <v>46417</v>
      </c>
      <c r="O318" s="390">
        <v>46423</v>
      </c>
      <c r="P318" s="390">
        <v>46428</v>
      </c>
      <c r="Q318" s="390">
        <v>46430</v>
      </c>
      <c r="R318" s="390">
        <v>46444</v>
      </c>
      <c r="S318" s="390">
        <v>46447</v>
      </c>
      <c r="T318" s="390">
        <v>46448</v>
      </c>
      <c r="U318" s="390">
        <v>46473</v>
      </c>
      <c r="V318" s="390">
        <v>46476</v>
      </c>
      <c r="W318" s="649"/>
      <c r="X318" s="649"/>
    </row>
    <row r="319" s="352" customFormat="1" ht="26" spans="1:24">
      <c r="A319" s="483">
        <f>SUM(A318+1)</f>
        <v>274</v>
      </c>
      <c r="B319" s="35" t="s">
        <v>107</v>
      </c>
      <c r="C319" s="23" t="s">
        <v>515</v>
      </c>
      <c r="D319" s="23" t="s">
        <v>516</v>
      </c>
      <c r="E319" s="397">
        <v>850000</v>
      </c>
      <c r="F319" s="397">
        <v>850000</v>
      </c>
      <c r="G319" s="23" t="s">
        <v>59</v>
      </c>
      <c r="H319" s="390">
        <v>46337</v>
      </c>
      <c r="I319" s="390" t="s">
        <v>517</v>
      </c>
      <c r="J319" s="390" t="s">
        <v>324</v>
      </c>
      <c r="K319" s="390" t="s">
        <v>518</v>
      </c>
      <c r="L319" s="390" t="s">
        <v>519</v>
      </c>
      <c r="M319" s="390">
        <v>46413</v>
      </c>
      <c r="N319" s="390">
        <v>46417</v>
      </c>
      <c r="O319" s="390">
        <v>46423</v>
      </c>
      <c r="P319" s="390">
        <v>46428</v>
      </c>
      <c r="Q319" s="390">
        <v>46430</v>
      </c>
      <c r="R319" s="390">
        <v>46444</v>
      </c>
      <c r="S319" s="390">
        <v>46447</v>
      </c>
      <c r="T319" s="390">
        <v>46448</v>
      </c>
      <c r="U319" s="390">
        <v>46473</v>
      </c>
      <c r="V319" s="390">
        <v>46476</v>
      </c>
      <c r="W319" s="649"/>
      <c r="X319" s="649"/>
    </row>
    <row r="320" s="353" customFormat="1" ht="26" spans="1:24">
      <c r="A320" s="483">
        <f t="shared" ref="A320:A331" si="20">SUM(A319+1)</f>
        <v>275</v>
      </c>
      <c r="B320" s="35" t="s">
        <v>107</v>
      </c>
      <c r="C320" s="23" t="s">
        <v>520</v>
      </c>
      <c r="D320" s="23" t="s">
        <v>521</v>
      </c>
      <c r="E320" s="397">
        <v>300000</v>
      </c>
      <c r="F320" s="397">
        <v>300000</v>
      </c>
      <c r="G320" s="23" t="s">
        <v>59</v>
      </c>
      <c r="H320" s="390">
        <v>46216</v>
      </c>
      <c r="I320" s="390">
        <v>46219</v>
      </c>
      <c r="J320" s="390">
        <v>46234</v>
      </c>
      <c r="K320" s="390">
        <v>46237</v>
      </c>
      <c r="L320" s="390">
        <v>46253</v>
      </c>
      <c r="M320" s="390">
        <v>46289</v>
      </c>
      <c r="N320" s="390">
        <v>46294</v>
      </c>
      <c r="O320" s="390">
        <v>45935</v>
      </c>
      <c r="P320" s="390">
        <v>45939</v>
      </c>
      <c r="Q320" s="390">
        <v>46309</v>
      </c>
      <c r="R320" s="390">
        <v>46323</v>
      </c>
      <c r="S320" s="390" t="s">
        <v>44</v>
      </c>
      <c r="T320" s="390">
        <v>46327</v>
      </c>
      <c r="U320" s="390">
        <v>46367</v>
      </c>
      <c r="V320" s="401">
        <v>46371</v>
      </c>
      <c r="W320" s="650"/>
      <c r="X320" s="650"/>
    </row>
    <row r="321" s="353" customFormat="1" ht="39" spans="1:24">
      <c r="A321" s="483">
        <f t="shared" si="20"/>
        <v>276</v>
      </c>
      <c r="B321" s="35" t="s">
        <v>107</v>
      </c>
      <c r="C321" s="23" t="s">
        <v>522</v>
      </c>
      <c r="D321" s="23" t="s">
        <v>522</v>
      </c>
      <c r="E321" s="397">
        <v>550000</v>
      </c>
      <c r="F321" s="397">
        <v>550000</v>
      </c>
      <c r="G321" s="23" t="s">
        <v>59</v>
      </c>
      <c r="H321" s="390">
        <v>46216</v>
      </c>
      <c r="I321" s="390">
        <v>46219</v>
      </c>
      <c r="J321" s="390">
        <v>46234</v>
      </c>
      <c r="K321" s="390">
        <v>46237</v>
      </c>
      <c r="L321" s="390">
        <v>46253</v>
      </c>
      <c r="M321" s="390">
        <v>46289</v>
      </c>
      <c r="N321" s="390">
        <v>46294</v>
      </c>
      <c r="O321" s="390">
        <v>45935</v>
      </c>
      <c r="P321" s="390">
        <v>45939</v>
      </c>
      <c r="Q321" s="390">
        <v>46309</v>
      </c>
      <c r="R321" s="390">
        <v>46323</v>
      </c>
      <c r="S321" s="390" t="s">
        <v>44</v>
      </c>
      <c r="T321" s="390">
        <v>46327</v>
      </c>
      <c r="U321" s="390">
        <v>46367</v>
      </c>
      <c r="V321" s="401">
        <v>46371</v>
      </c>
      <c r="W321" s="650"/>
      <c r="X321" s="650"/>
    </row>
    <row r="322" s="348" customFormat="1" ht="69.5" customHeight="1" spans="1:24">
      <c r="A322" s="483">
        <f t="shared" si="20"/>
        <v>277</v>
      </c>
      <c r="B322" s="35" t="s">
        <v>107</v>
      </c>
      <c r="C322" s="23" t="s">
        <v>523</v>
      </c>
      <c r="D322" s="23" t="s">
        <v>524</v>
      </c>
      <c r="E322" s="397">
        <v>1400000</v>
      </c>
      <c r="F322" s="397">
        <v>1400000</v>
      </c>
      <c r="G322" s="23" t="s">
        <v>525</v>
      </c>
      <c r="H322" s="390">
        <v>46182</v>
      </c>
      <c r="I322" s="390">
        <v>46190</v>
      </c>
      <c r="J322" s="390">
        <v>46213</v>
      </c>
      <c r="K322" s="390">
        <v>46217</v>
      </c>
      <c r="L322" s="390">
        <v>46220</v>
      </c>
      <c r="M322" s="390">
        <v>46234</v>
      </c>
      <c r="N322" s="390">
        <v>46241</v>
      </c>
      <c r="O322" s="390">
        <v>46246</v>
      </c>
      <c r="P322" s="390">
        <v>46252</v>
      </c>
      <c r="Q322" s="390">
        <v>46259</v>
      </c>
      <c r="R322" s="390">
        <v>46273</v>
      </c>
      <c r="S322" s="390">
        <v>46276</v>
      </c>
      <c r="T322" s="390">
        <v>46281</v>
      </c>
      <c r="U322" s="390">
        <v>46336</v>
      </c>
      <c r="V322" s="401">
        <v>46343</v>
      </c>
      <c r="W322" s="651"/>
      <c r="X322" s="651"/>
    </row>
    <row r="323" s="348" customFormat="1" ht="26" spans="1:24">
      <c r="A323" s="483">
        <f t="shared" si="20"/>
        <v>278</v>
      </c>
      <c r="B323" s="35" t="s">
        <v>526</v>
      </c>
      <c r="C323" s="23" t="s">
        <v>527</v>
      </c>
      <c r="D323" s="23" t="s">
        <v>527</v>
      </c>
      <c r="E323" s="397">
        <v>1500000</v>
      </c>
      <c r="F323" s="397">
        <v>1500000</v>
      </c>
      <c r="G323" s="23" t="s">
        <v>59</v>
      </c>
      <c r="H323" s="390" t="s">
        <v>29</v>
      </c>
      <c r="I323" s="390" t="s">
        <v>29</v>
      </c>
      <c r="J323" s="390" t="s">
        <v>29</v>
      </c>
      <c r="K323" s="368" t="s">
        <v>29</v>
      </c>
      <c r="L323" s="368" t="s">
        <v>29</v>
      </c>
      <c r="M323" s="368" t="s">
        <v>29</v>
      </c>
      <c r="N323" s="368">
        <v>46234</v>
      </c>
      <c r="O323" s="368">
        <v>46211</v>
      </c>
      <c r="P323" s="368">
        <v>46248</v>
      </c>
      <c r="Q323" s="368">
        <v>46254</v>
      </c>
      <c r="R323" s="368">
        <v>46090</v>
      </c>
      <c r="S323" s="368">
        <v>46274</v>
      </c>
      <c r="T323" s="368" t="s">
        <v>528</v>
      </c>
      <c r="U323" s="368">
        <v>46276</v>
      </c>
      <c r="V323" s="393">
        <v>46342</v>
      </c>
      <c r="W323" s="651"/>
      <c r="X323" s="651"/>
    </row>
    <row r="324" s="348" customFormat="1" ht="52" spans="1:24">
      <c r="A324" s="483">
        <f t="shared" si="20"/>
        <v>279</v>
      </c>
      <c r="B324" s="35" t="s">
        <v>526</v>
      </c>
      <c r="C324" s="23" t="s">
        <v>529</v>
      </c>
      <c r="D324" s="23" t="s">
        <v>530</v>
      </c>
      <c r="E324" s="397">
        <v>420000</v>
      </c>
      <c r="F324" s="397">
        <f>SUM(E324*3)</f>
        <v>1260000</v>
      </c>
      <c r="G324" s="23" t="s">
        <v>59</v>
      </c>
      <c r="H324" s="390">
        <v>46216</v>
      </c>
      <c r="I324" s="390">
        <v>46230</v>
      </c>
      <c r="J324" s="390">
        <v>46241</v>
      </c>
      <c r="K324" s="368">
        <v>46303</v>
      </c>
      <c r="L324" s="368">
        <v>46262</v>
      </c>
      <c r="M324" s="368">
        <v>46311</v>
      </c>
      <c r="N324" s="368">
        <v>46318</v>
      </c>
      <c r="O324" s="368">
        <v>46184</v>
      </c>
      <c r="P324" s="368">
        <v>46337</v>
      </c>
      <c r="Q324" s="368">
        <v>46339</v>
      </c>
      <c r="R324" s="368">
        <v>46353</v>
      </c>
      <c r="S324" s="368">
        <v>46356</v>
      </c>
      <c r="T324" s="368">
        <v>46034</v>
      </c>
      <c r="U324" s="368">
        <v>47057</v>
      </c>
      <c r="V324" s="393">
        <v>47064</v>
      </c>
      <c r="W324" s="651"/>
      <c r="X324" s="651"/>
    </row>
    <row r="325" s="348" customFormat="1" ht="39" spans="1:24">
      <c r="A325" s="483">
        <f t="shared" si="20"/>
        <v>280</v>
      </c>
      <c r="B325" s="35" t="s">
        <v>526</v>
      </c>
      <c r="C325" s="23" t="s">
        <v>531</v>
      </c>
      <c r="D325" s="23" t="s">
        <v>532</v>
      </c>
      <c r="E325" s="397">
        <v>312000</v>
      </c>
      <c r="F325" s="397">
        <v>900000</v>
      </c>
      <c r="G325" s="23" t="s">
        <v>59</v>
      </c>
      <c r="H325" s="390">
        <v>46210</v>
      </c>
      <c r="I325" s="390">
        <v>46216</v>
      </c>
      <c r="J325" s="390">
        <v>46227</v>
      </c>
      <c r="K325" s="368">
        <v>46230</v>
      </c>
      <c r="L325" s="368">
        <v>46248</v>
      </c>
      <c r="M325" s="368">
        <v>46276</v>
      </c>
      <c r="N325" s="368">
        <v>46283</v>
      </c>
      <c r="O325" s="368">
        <v>46288</v>
      </c>
      <c r="P325" s="368">
        <v>46297</v>
      </c>
      <c r="Q325" s="368">
        <v>46304</v>
      </c>
      <c r="R325" s="368">
        <v>46318</v>
      </c>
      <c r="S325" s="368">
        <v>46323</v>
      </c>
      <c r="T325" s="368">
        <v>46033</v>
      </c>
      <c r="U325" s="368">
        <v>47422</v>
      </c>
      <c r="V325" s="393">
        <v>47310</v>
      </c>
      <c r="W325" s="651"/>
      <c r="X325" s="651"/>
    </row>
    <row r="326" s="348" customFormat="1" ht="39" spans="1:24">
      <c r="A326" s="483">
        <f t="shared" si="20"/>
        <v>281</v>
      </c>
      <c r="B326" s="35" t="s">
        <v>24</v>
      </c>
      <c r="C326" s="23" t="s">
        <v>533</v>
      </c>
      <c r="D326" s="23" t="s">
        <v>534</v>
      </c>
      <c r="E326" s="397">
        <v>444600</v>
      </c>
      <c r="F326" s="397">
        <f>SUM(E326*3)</f>
        <v>1333800</v>
      </c>
      <c r="G326" s="23" t="s">
        <v>59</v>
      </c>
      <c r="H326" s="390">
        <v>46216</v>
      </c>
      <c r="I326" s="390">
        <v>46230</v>
      </c>
      <c r="J326" s="390">
        <v>46241</v>
      </c>
      <c r="K326" s="368">
        <v>46244</v>
      </c>
      <c r="L326" s="368">
        <v>46262</v>
      </c>
      <c r="M326" s="368">
        <v>46311</v>
      </c>
      <c r="N326" s="368">
        <v>46318</v>
      </c>
      <c r="O326" s="368">
        <v>46332</v>
      </c>
      <c r="P326" s="368">
        <v>46337</v>
      </c>
      <c r="Q326" s="368">
        <v>46341</v>
      </c>
      <c r="R326" s="368">
        <v>46353</v>
      </c>
      <c r="S326" s="368">
        <v>46356</v>
      </c>
      <c r="T326" s="368">
        <v>46357</v>
      </c>
      <c r="U326" s="368">
        <v>46387</v>
      </c>
      <c r="V326" s="393">
        <v>47064</v>
      </c>
      <c r="W326" s="651"/>
      <c r="X326" s="651"/>
    </row>
    <row r="327" s="348" customFormat="1" ht="52" spans="1:24">
      <c r="A327" s="483">
        <f t="shared" si="20"/>
        <v>282</v>
      </c>
      <c r="B327" s="35" t="s">
        <v>526</v>
      </c>
      <c r="C327" s="23" t="s">
        <v>535</v>
      </c>
      <c r="D327" s="23" t="s">
        <v>536</v>
      </c>
      <c r="E327" s="397">
        <v>480000</v>
      </c>
      <c r="F327" s="397">
        <v>1440000</v>
      </c>
      <c r="G327" s="23" t="s">
        <v>59</v>
      </c>
      <c r="H327" s="390" t="s">
        <v>537</v>
      </c>
      <c r="I327" s="390" t="s">
        <v>337</v>
      </c>
      <c r="J327" s="390">
        <v>46241</v>
      </c>
      <c r="K327" s="368">
        <v>46303</v>
      </c>
      <c r="L327" s="368" t="s">
        <v>538</v>
      </c>
      <c r="M327" s="368" t="s">
        <v>317</v>
      </c>
      <c r="N327" s="368" t="s">
        <v>318</v>
      </c>
      <c r="O327" s="368">
        <v>46152</v>
      </c>
      <c r="P327" s="368">
        <v>46275</v>
      </c>
      <c r="Q327" s="368">
        <v>46309</v>
      </c>
      <c r="R327" s="368">
        <v>46318</v>
      </c>
      <c r="S327" s="368">
        <v>46322</v>
      </c>
      <c r="T327" s="368">
        <v>46033</v>
      </c>
      <c r="U327" s="368">
        <v>47057</v>
      </c>
      <c r="V327" s="393">
        <v>46945</v>
      </c>
      <c r="W327" s="651"/>
      <c r="X327" s="651"/>
    </row>
    <row r="328" s="348" customFormat="1" ht="26" spans="1:24">
      <c r="A328" s="483">
        <f t="shared" si="20"/>
        <v>283</v>
      </c>
      <c r="B328" s="652" t="s">
        <v>526</v>
      </c>
      <c r="C328" s="43" t="s">
        <v>539</v>
      </c>
      <c r="D328" s="43" t="s">
        <v>540</v>
      </c>
      <c r="E328" s="397">
        <v>300000</v>
      </c>
      <c r="F328" s="397">
        <v>300000</v>
      </c>
      <c r="G328" s="23" t="s">
        <v>59</v>
      </c>
      <c r="H328" s="390">
        <v>46272</v>
      </c>
      <c r="I328" s="390">
        <v>46279</v>
      </c>
      <c r="J328" s="390">
        <v>46297</v>
      </c>
      <c r="K328" s="390">
        <v>46300</v>
      </c>
      <c r="L328" s="390">
        <v>46318</v>
      </c>
      <c r="M328" s="390">
        <v>46342</v>
      </c>
      <c r="N328" s="390">
        <v>46346</v>
      </c>
      <c r="O328" s="390">
        <v>46350</v>
      </c>
      <c r="P328" s="390">
        <v>46353</v>
      </c>
      <c r="Q328" s="390">
        <v>46356</v>
      </c>
      <c r="R328" s="390">
        <v>46370</v>
      </c>
      <c r="S328" s="390">
        <v>46372</v>
      </c>
      <c r="T328" s="390">
        <v>46393</v>
      </c>
      <c r="U328" s="390">
        <v>46417</v>
      </c>
      <c r="V328" s="401">
        <v>46432</v>
      </c>
      <c r="W328" s="651"/>
      <c r="X328" s="651"/>
    </row>
    <row r="329" s="348" customFormat="1" ht="39" spans="1:24">
      <c r="A329" s="483">
        <f t="shared" si="20"/>
        <v>284</v>
      </c>
      <c r="B329" s="652" t="s">
        <v>526</v>
      </c>
      <c r="C329" s="43" t="s">
        <v>541</v>
      </c>
      <c r="D329" s="43" t="s">
        <v>542</v>
      </c>
      <c r="E329" s="397">
        <v>400000</v>
      </c>
      <c r="F329" s="397">
        <v>1000000</v>
      </c>
      <c r="G329" s="23" t="s">
        <v>59</v>
      </c>
      <c r="H329" s="390">
        <v>46401</v>
      </c>
      <c r="I329" s="390">
        <v>46406</v>
      </c>
      <c r="J329" s="390">
        <v>46416</v>
      </c>
      <c r="K329" s="390">
        <v>46420</v>
      </c>
      <c r="L329" s="368">
        <v>46434</v>
      </c>
      <c r="M329" s="368">
        <v>46449</v>
      </c>
      <c r="N329" s="368">
        <v>46455</v>
      </c>
      <c r="O329" s="368">
        <v>46457</v>
      </c>
      <c r="P329" s="368">
        <v>46462</v>
      </c>
      <c r="Q329" s="368">
        <v>46465</v>
      </c>
      <c r="R329" s="368">
        <v>46485</v>
      </c>
      <c r="S329" s="368">
        <v>46490</v>
      </c>
      <c r="T329" s="368">
        <v>46497</v>
      </c>
      <c r="U329" s="368">
        <v>46496</v>
      </c>
      <c r="V329" s="393">
        <v>46503</v>
      </c>
      <c r="W329" s="651"/>
      <c r="X329" s="651"/>
    </row>
    <row r="330" s="348" customFormat="1" ht="26" spans="1:24">
      <c r="A330" s="483">
        <f t="shared" si="20"/>
        <v>285</v>
      </c>
      <c r="B330" s="35" t="s">
        <v>526</v>
      </c>
      <c r="C330" s="23" t="s">
        <v>543</v>
      </c>
      <c r="D330" s="23" t="s">
        <v>544</v>
      </c>
      <c r="E330" s="397">
        <v>200000</v>
      </c>
      <c r="F330" s="397">
        <v>200000</v>
      </c>
      <c r="G330" s="23" t="s">
        <v>28</v>
      </c>
      <c r="H330" s="390">
        <v>46401</v>
      </c>
      <c r="I330" s="390">
        <v>46406</v>
      </c>
      <c r="J330" s="390">
        <v>46416</v>
      </c>
      <c r="K330" s="390">
        <v>46420</v>
      </c>
      <c r="L330" s="368">
        <v>46434</v>
      </c>
      <c r="M330" s="368">
        <v>46449</v>
      </c>
      <c r="N330" s="368">
        <v>46455</v>
      </c>
      <c r="O330" s="368">
        <v>46457</v>
      </c>
      <c r="P330" s="368">
        <v>46462</v>
      </c>
      <c r="Q330" s="368">
        <v>46465</v>
      </c>
      <c r="R330" s="368">
        <v>46485</v>
      </c>
      <c r="S330" s="368">
        <v>46490</v>
      </c>
      <c r="T330" s="368">
        <v>46497</v>
      </c>
      <c r="U330" s="368">
        <v>46496</v>
      </c>
      <c r="V330" s="393">
        <v>46503</v>
      </c>
      <c r="W330" s="651"/>
      <c r="X330" s="651"/>
    </row>
    <row r="331" s="348" customFormat="1" ht="26" spans="1:24">
      <c r="A331" s="483">
        <f t="shared" si="20"/>
        <v>286</v>
      </c>
      <c r="B331" s="35" t="s">
        <v>526</v>
      </c>
      <c r="C331" s="23" t="s">
        <v>545</v>
      </c>
      <c r="D331" s="23" t="s">
        <v>546</v>
      </c>
      <c r="E331" s="397">
        <v>361403</v>
      </c>
      <c r="F331" s="397">
        <v>361403</v>
      </c>
      <c r="G331" s="23" t="s">
        <v>59</v>
      </c>
      <c r="H331" s="390">
        <v>46401</v>
      </c>
      <c r="I331" s="390">
        <v>46406</v>
      </c>
      <c r="J331" s="390">
        <v>46416</v>
      </c>
      <c r="K331" s="390">
        <v>46420</v>
      </c>
      <c r="L331" s="368">
        <v>46434</v>
      </c>
      <c r="M331" s="368">
        <v>46449</v>
      </c>
      <c r="N331" s="368">
        <v>46455</v>
      </c>
      <c r="O331" s="368">
        <v>46457</v>
      </c>
      <c r="P331" s="368">
        <v>46462</v>
      </c>
      <c r="Q331" s="368">
        <v>46465</v>
      </c>
      <c r="R331" s="368">
        <v>46485</v>
      </c>
      <c r="S331" s="368">
        <v>46490</v>
      </c>
      <c r="T331" s="368">
        <v>46497</v>
      </c>
      <c r="U331" s="368">
        <v>46496</v>
      </c>
      <c r="V331" s="393">
        <v>46503</v>
      </c>
      <c r="W331" s="651"/>
      <c r="X331" s="651"/>
    </row>
    <row r="332" s="348" customFormat="1" spans="1:24">
      <c r="A332" s="42"/>
      <c r="B332" s="653"/>
      <c r="C332" s="653"/>
      <c r="D332" s="74" t="s">
        <v>547</v>
      </c>
      <c r="E332" s="388">
        <f>SUM(E318:E330)</f>
        <v>7956600</v>
      </c>
      <c r="F332" s="388">
        <f>SUM(F318:F330)</f>
        <v>11833800</v>
      </c>
      <c r="G332" s="653"/>
      <c r="H332" s="654"/>
      <c r="I332" s="654"/>
      <c r="J332" s="654"/>
      <c r="K332" s="654"/>
      <c r="L332" s="654"/>
      <c r="M332" s="654"/>
      <c r="N332" s="654"/>
      <c r="O332" s="654"/>
      <c r="P332" s="654"/>
      <c r="Q332" s="654"/>
      <c r="R332" s="654"/>
      <c r="S332" s="654"/>
      <c r="T332" s="654"/>
      <c r="U332" s="654"/>
      <c r="V332" s="654"/>
      <c r="W332" s="651"/>
      <c r="X332" s="651"/>
    </row>
    <row r="333" s="348" customFormat="1" spans="1:24">
      <c r="A333" s="42"/>
      <c r="B333" s="653"/>
      <c r="C333" s="653"/>
      <c r="D333" s="655"/>
      <c r="E333" s="656"/>
      <c r="F333" s="656"/>
      <c r="G333" s="653"/>
      <c r="H333" s="657"/>
      <c r="I333" s="657"/>
      <c r="J333" s="657"/>
      <c r="K333" s="657"/>
      <c r="L333" s="657"/>
      <c r="M333" s="657"/>
      <c r="N333" s="657"/>
      <c r="O333" s="657"/>
      <c r="P333" s="657"/>
      <c r="Q333" s="657"/>
      <c r="R333" s="657"/>
      <c r="S333" s="657"/>
      <c r="T333" s="657"/>
      <c r="U333" s="657"/>
      <c r="V333" s="657"/>
    </row>
    <row r="334" s="348" customFormat="1" spans="1:24">
      <c r="A334" s="42"/>
      <c r="B334" s="658" t="s">
        <v>548</v>
      </c>
      <c r="C334" s="659"/>
      <c r="D334" s="653"/>
      <c r="E334" s="653"/>
      <c r="F334" s="653"/>
      <c r="G334" s="653"/>
      <c r="H334" s="657"/>
      <c r="I334" s="657"/>
      <c r="J334" s="657"/>
      <c r="K334" s="657"/>
      <c r="L334" s="657"/>
      <c r="M334" s="657"/>
      <c r="N334" s="657"/>
      <c r="O334" s="657"/>
      <c r="P334" s="657"/>
      <c r="Q334" s="657"/>
      <c r="R334" s="657"/>
      <c r="S334" s="657"/>
      <c r="T334" s="657"/>
      <c r="U334" s="657"/>
      <c r="V334" s="657"/>
    </row>
    <row r="335" s="348" customFormat="1" spans="1:24">
      <c r="A335" s="42">
        <v>287</v>
      </c>
      <c r="B335" s="23" t="s">
        <v>24</v>
      </c>
      <c r="C335" s="43" t="s">
        <v>549</v>
      </c>
      <c r="D335" s="43" t="s">
        <v>549</v>
      </c>
      <c r="E335" s="660">
        <v>300000</v>
      </c>
      <c r="F335" s="660">
        <v>300000</v>
      </c>
      <c r="G335" s="23" t="s">
        <v>28</v>
      </c>
      <c r="H335" s="390">
        <v>46296</v>
      </c>
      <c r="I335" s="390">
        <v>46303</v>
      </c>
      <c r="J335" s="390" t="s">
        <v>34</v>
      </c>
      <c r="K335" s="390">
        <v>46311</v>
      </c>
      <c r="L335" s="390">
        <v>46324</v>
      </c>
      <c r="M335" s="390">
        <v>46324</v>
      </c>
      <c r="N335" s="368"/>
      <c r="O335" s="368"/>
      <c r="P335" s="368"/>
      <c r="Q335" s="368"/>
      <c r="R335" s="368"/>
      <c r="S335" s="368"/>
      <c r="T335" s="368"/>
      <c r="U335" s="368"/>
      <c r="V335" s="371"/>
    </row>
    <row r="336" s="348" customFormat="1" ht="26" spans="1:24">
      <c r="A336" s="42">
        <f>SUM(A335+1)</f>
        <v>288</v>
      </c>
      <c r="B336" s="23" t="s">
        <v>24</v>
      </c>
      <c r="C336" s="104" t="s">
        <v>550</v>
      </c>
      <c r="D336" s="104" t="s">
        <v>550</v>
      </c>
      <c r="E336" s="661">
        <v>100000</v>
      </c>
      <c r="F336" s="661">
        <v>100000</v>
      </c>
      <c r="G336" s="23" t="s">
        <v>28</v>
      </c>
      <c r="H336" s="390">
        <v>46235</v>
      </c>
      <c r="I336" s="390">
        <v>45877</v>
      </c>
      <c r="J336" s="390" t="s">
        <v>34</v>
      </c>
      <c r="K336" s="390">
        <v>46248</v>
      </c>
      <c r="L336" s="390">
        <v>46262</v>
      </c>
      <c r="M336" s="390">
        <v>46262</v>
      </c>
      <c r="N336" s="368"/>
      <c r="O336" s="368"/>
      <c r="P336" s="368"/>
      <c r="Q336" s="368"/>
      <c r="R336" s="368"/>
      <c r="S336" s="368"/>
      <c r="T336" s="368">
        <v>45748</v>
      </c>
      <c r="U336" s="368">
        <v>46112</v>
      </c>
      <c r="V336" s="371"/>
    </row>
    <row r="337" s="348" customFormat="1" ht="26" spans="1:22">
      <c r="A337" s="42">
        <f>SUM(A336+1)</f>
        <v>289</v>
      </c>
      <c r="B337" s="23" t="s">
        <v>24</v>
      </c>
      <c r="C337" s="662" t="s">
        <v>551</v>
      </c>
      <c r="D337" s="43" t="s">
        <v>552</v>
      </c>
      <c r="E337" s="660">
        <v>600000</v>
      </c>
      <c r="F337" s="660">
        <v>600000</v>
      </c>
      <c r="G337" s="23" t="s">
        <v>553</v>
      </c>
      <c r="H337" s="390">
        <v>46266</v>
      </c>
      <c r="I337" s="390">
        <v>46272</v>
      </c>
      <c r="J337" s="390" t="s">
        <v>34</v>
      </c>
      <c r="K337" s="390">
        <v>46275</v>
      </c>
      <c r="L337" s="390">
        <v>46280</v>
      </c>
      <c r="M337" s="390">
        <v>46294</v>
      </c>
      <c r="N337" s="390">
        <v>46303</v>
      </c>
      <c r="O337" s="390">
        <v>46307</v>
      </c>
      <c r="P337" s="390">
        <v>46314</v>
      </c>
      <c r="Q337" s="390">
        <v>46318</v>
      </c>
      <c r="R337" s="368" t="s">
        <v>34</v>
      </c>
      <c r="S337" s="368" t="s">
        <v>34</v>
      </c>
      <c r="T337" s="390">
        <v>46328</v>
      </c>
      <c r="U337" s="390">
        <v>46342</v>
      </c>
      <c r="V337" s="390">
        <v>46349</v>
      </c>
    </row>
    <row r="338" s="348" customFormat="1" ht="26" spans="1:22">
      <c r="A338" s="42">
        <f>SUM(A337+1)</f>
        <v>290</v>
      </c>
      <c r="B338" s="23" t="s">
        <v>24</v>
      </c>
      <c r="C338" s="117" t="s">
        <v>554</v>
      </c>
      <c r="D338" s="23" t="s">
        <v>554</v>
      </c>
      <c r="E338" s="660">
        <v>333710</v>
      </c>
      <c r="F338" s="660">
        <v>333710</v>
      </c>
      <c r="G338" s="23" t="s">
        <v>525</v>
      </c>
      <c r="H338" s="390">
        <v>46113</v>
      </c>
      <c r="I338" s="390" t="s">
        <v>34</v>
      </c>
      <c r="J338" s="390" t="s">
        <v>34</v>
      </c>
      <c r="K338" s="390" t="s">
        <v>34</v>
      </c>
      <c r="L338" s="390" t="s">
        <v>34</v>
      </c>
      <c r="M338" s="390" t="s">
        <v>34</v>
      </c>
      <c r="N338" s="390" t="s">
        <v>34</v>
      </c>
      <c r="O338" s="390" t="s">
        <v>34</v>
      </c>
      <c r="P338" s="390" t="s">
        <v>34</v>
      </c>
      <c r="Q338" s="368" t="s">
        <v>204</v>
      </c>
      <c r="R338" s="368" t="s">
        <v>34</v>
      </c>
      <c r="S338" s="368" t="s">
        <v>34</v>
      </c>
      <c r="T338" s="368">
        <v>46113</v>
      </c>
      <c r="U338" s="368">
        <v>46112</v>
      </c>
      <c r="V338" s="371" t="s">
        <v>555</v>
      </c>
    </row>
    <row r="339" s="348" customFormat="1" ht="26" spans="1:22">
      <c r="A339" s="42">
        <f t="shared" ref="A339:A345" si="21">SUM(A338+1)</f>
        <v>291</v>
      </c>
      <c r="B339" s="23" t="s">
        <v>24</v>
      </c>
      <c r="C339" s="117" t="s">
        <v>556</v>
      </c>
      <c r="D339" s="23" t="s">
        <v>557</v>
      </c>
      <c r="E339" s="663">
        <v>150000</v>
      </c>
      <c r="F339" s="663">
        <v>150000</v>
      </c>
      <c r="G339" s="23" t="s">
        <v>558</v>
      </c>
      <c r="H339" s="390">
        <v>46113</v>
      </c>
      <c r="I339" s="390" t="s">
        <v>34</v>
      </c>
      <c r="J339" s="390" t="s">
        <v>34</v>
      </c>
      <c r="K339" s="393" t="s">
        <v>559</v>
      </c>
      <c r="L339" s="664"/>
      <c r="M339" s="665"/>
      <c r="N339" s="368" t="s">
        <v>34</v>
      </c>
      <c r="O339" s="368" t="s">
        <v>34</v>
      </c>
      <c r="P339" s="368" t="s">
        <v>34</v>
      </c>
      <c r="Q339" s="368" t="s">
        <v>204</v>
      </c>
      <c r="R339" s="368" t="s">
        <v>34</v>
      </c>
      <c r="S339" s="368" t="s">
        <v>34</v>
      </c>
      <c r="T339" s="368">
        <v>46113</v>
      </c>
      <c r="U339" s="368">
        <v>46112</v>
      </c>
      <c r="V339" s="371"/>
    </row>
    <row r="340" s="348" customFormat="1" ht="26" spans="1:22">
      <c r="A340" s="42">
        <f t="shared" si="21"/>
        <v>292</v>
      </c>
      <c r="B340" s="23" t="s">
        <v>24</v>
      </c>
      <c r="C340" s="666" t="s">
        <v>560</v>
      </c>
      <c r="D340" s="23" t="s">
        <v>561</v>
      </c>
      <c r="E340" s="663">
        <v>90000</v>
      </c>
      <c r="F340" s="663">
        <v>90000</v>
      </c>
      <c r="G340" s="23" t="s">
        <v>38</v>
      </c>
      <c r="H340" s="390">
        <v>46113</v>
      </c>
      <c r="I340" s="390" t="s">
        <v>34</v>
      </c>
      <c r="J340" s="390" t="s">
        <v>34</v>
      </c>
      <c r="K340" s="393" t="s">
        <v>559</v>
      </c>
      <c r="L340" s="664"/>
      <c r="M340" s="665"/>
      <c r="N340" s="368" t="s">
        <v>34</v>
      </c>
      <c r="O340" s="368" t="s">
        <v>34</v>
      </c>
      <c r="P340" s="368" t="s">
        <v>34</v>
      </c>
      <c r="Q340" s="368" t="s">
        <v>204</v>
      </c>
      <c r="R340" s="368" t="s">
        <v>34</v>
      </c>
      <c r="S340" s="368" t="s">
        <v>34</v>
      </c>
      <c r="T340" s="368">
        <v>46113</v>
      </c>
      <c r="U340" s="368">
        <v>46477</v>
      </c>
      <c r="V340" s="368">
        <v>46484</v>
      </c>
    </row>
    <row r="341" s="348" customFormat="1" ht="52" spans="1:22">
      <c r="A341" s="42">
        <f t="shared" si="21"/>
        <v>293</v>
      </c>
      <c r="B341" s="23" t="s">
        <v>24</v>
      </c>
      <c r="C341" s="640" t="s">
        <v>562</v>
      </c>
      <c r="D341" s="640" t="s">
        <v>563</v>
      </c>
      <c r="E341" s="660">
        <v>35000</v>
      </c>
      <c r="F341" s="660">
        <v>35000</v>
      </c>
      <c r="G341" s="23" t="s">
        <v>38</v>
      </c>
      <c r="H341" s="390">
        <v>46266</v>
      </c>
      <c r="I341" s="390" t="s">
        <v>34</v>
      </c>
      <c r="J341" s="390" t="s">
        <v>34</v>
      </c>
      <c r="K341" s="393" t="s">
        <v>559</v>
      </c>
      <c r="L341" s="664"/>
      <c r="M341" s="665"/>
      <c r="N341" s="368" t="s">
        <v>34</v>
      </c>
      <c r="O341" s="368" t="s">
        <v>34</v>
      </c>
      <c r="P341" s="368" t="s">
        <v>34</v>
      </c>
      <c r="Q341" s="368" t="s">
        <v>204</v>
      </c>
      <c r="R341" s="368" t="s">
        <v>34</v>
      </c>
      <c r="S341" s="368" t="s">
        <v>34</v>
      </c>
      <c r="T341" s="368">
        <v>46113</v>
      </c>
      <c r="U341" s="368">
        <v>46477</v>
      </c>
      <c r="V341" s="368">
        <v>46484</v>
      </c>
    </row>
    <row r="342" s="348" customFormat="1" ht="39" spans="1:22">
      <c r="A342" s="42">
        <f t="shared" si="21"/>
        <v>294</v>
      </c>
      <c r="B342" s="23" t="s">
        <v>24</v>
      </c>
      <c r="C342" s="640" t="s">
        <v>564</v>
      </c>
      <c r="D342" s="640" t="s">
        <v>565</v>
      </c>
      <c r="E342" s="660">
        <v>50000</v>
      </c>
      <c r="F342" s="660">
        <v>50000</v>
      </c>
      <c r="G342" s="23" t="s">
        <v>38</v>
      </c>
      <c r="H342" s="390">
        <v>46328</v>
      </c>
      <c r="I342" s="390" t="s">
        <v>34</v>
      </c>
      <c r="J342" s="390" t="s">
        <v>34</v>
      </c>
      <c r="K342" s="390">
        <v>46330</v>
      </c>
      <c r="L342" s="390">
        <v>46335</v>
      </c>
      <c r="M342" s="368" t="s">
        <v>34</v>
      </c>
      <c r="N342" s="368" t="s">
        <v>34</v>
      </c>
      <c r="O342" s="368" t="s">
        <v>34</v>
      </c>
      <c r="P342" s="368" t="s">
        <v>34</v>
      </c>
      <c r="Q342" s="390">
        <v>46342</v>
      </c>
      <c r="R342" s="368" t="s">
        <v>34</v>
      </c>
      <c r="S342" s="368" t="s">
        <v>34</v>
      </c>
      <c r="T342" s="390">
        <v>46343</v>
      </c>
      <c r="U342" s="390">
        <v>46360</v>
      </c>
      <c r="V342" s="390">
        <v>46367</v>
      </c>
    </row>
    <row r="343" s="348" customFormat="1" ht="24.5" customHeight="1" spans="1:22">
      <c r="A343" s="42">
        <f t="shared" si="21"/>
        <v>295</v>
      </c>
      <c r="B343" s="23" t="s">
        <v>24</v>
      </c>
      <c r="C343" s="662" t="s">
        <v>566</v>
      </c>
      <c r="D343" s="640" t="s">
        <v>567</v>
      </c>
      <c r="E343" s="660">
        <v>130000</v>
      </c>
      <c r="F343" s="660">
        <v>130000</v>
      </c>
      <c r="G343" s="23" t="s">
        <v>28</v>
      </c>
      <c r="H343" s="390">
        <v>46266</v>
      </c>
      <c r="I343" s="390">
        <v>46272</v>
      </c>
      <c r="J343" s="390" t="s">
        <v>34</v>
      </c>
      <c r="K343" s="390">
        <v>46275</v>
      </c>
      <c r="L343" s="390">
        <v>46280</v>
      </c>
      <c r="M343" s="390">
        <v>46294</v>
      </c>
      <c r="N343" s="390">
        <v>46303</v>
      </c>
      <c r="O343" s="390">
        <v>46307</v>
      </c>
      <c r="P343" s="390">
        <v>46314</v>
      </c>
      <c r="Q343" s="390">
        <v>46318</v>
      </c>
      <c r="R343" s="368" t="s">
        <v>34</v>
      </c>
      <c r="S343" s="368" t="s">
        <v>34</v>
      </c>
      <c r="T343" s="390">
        <v>46328</v>
      </c>
      <c r="U343" s="390">
        <v>46342</v>
      </c>
      <c r="V343" s="390">
        <v>46349</v>
      </c>
    </row>
    <row r="344" s="348" customFormat="1" ht="39" spans="1:22">
      <c r="A344" s="42">
        <f t="shared" si="21"/>
        <v>296</v>
      </c>
      <c r="B344" s="23" t="s">
        <v>24</v>
      </c>
      <c r="C344" s="117" t="s">
        <v>568</v>
      </c>
      <c r="D344" s="117" t="s">
        <v>569</v>
      </c>
      <c r="E344" s="667">
        <v>149717.29</v>
      </c>
      <c r="F344" s="667">
        <v>149717.29</v>
      </c>
      <c r="G344" s="23" t="s">
        <v>570</v>
      </c>
      <c r="H344" s="390">
        <v>46113</v>
      </c>
      <c r="I344" s="390" t="s">
        <v>29</v>
      </c>
      <c r="J344" s="390">
        <v>46262</v>
      </c>
      <c r="K344" s="390">
        <v>46265</v>
      </c>
      <c r="L344" s="390">
        <v>46283</v>
      </c>
      <c r="M344" s="390">
        <v>46318</v>
      </c>
      <c r="N344" s="368">
        <v>46325</v>
      </c>
      <c r="O344" s="368">
        <v>46332</v>
      </c>
      <c r="P344" s="368">
        <v>46306</v>
      </c>
      <c r="Q344" s="368">
        <v>46339</v>
      </c>
      <c r="R344" s="368">
        <v>46353</v>
      </c>
      <c r="S344" s="368">
        <v>46358</v>
      </c>
      <c r="T344" s="368">
        <v>46359</v>
      </c>
      <c r="U344" s="368">
        <v>47454</v>
      </c>
      <c r="V344" s="368">
        <v>47453</v>
      </c>
    </row>
    <row r="345" s="348" customFormat="1" ht="26" spans="1:22">
      <c r="A345" s="42">
        <f t="shared" si="21"/>
        <v>297</v>
      </c>
      <c r="B345" s="23" t="s">
        <v>24</v>
      </c>
      <c r="C345" s="117" t="s">
        <v>571</v>
      </c>
      <c r="D345" s="117" t="s">
        <v>572</v>
      </c>
      <c r="E345" s="667">
        <v>100000</v>
      </c>
      <c r="F345" s="667">
        <v>100000</v>
      </c>
      <c r="G345" s="23" t="s">
        <v>149</v>
      </c>
      <c r="H345" s="390">
        <v>46113</v>
      </c>
      <c r="I345" s="390" t="s">
        <v>34</v>
      </c>
      <c r="J345" s="390" t="s">
        <v>34</v>
      </c>
      <c r="K345" s="393" t="s">
        <v>559</v>
      </c>
      <c r="L345" s="664"/>
      <c r="M345" s="665"/>
      <c r="N345" s="368" t="s">
        <v>34</v>
      </c>
      <c r="O345" s="368" t="s">
        <v>34</v>
      </c>
      <c r="P345" s="368" t="s">
        <v>34</v>
      </c>
      <c r="Q345" s="368" t="s">
        <v>204</v>
      </c>
      <c r="R345" s="368" t="s">
        <v>34</v>
      </c>
      <c r="S345" s="368" t="s">
        <v>34</v>
      </c>
      <c r="T345" s="368">
        <v>46113</v>
      </c>
      <c r="U345" s="368">
        <v>46477</v>
      </c>
      <c r="V345" s="368">
        <v>46484</v>
      </c>
    </row>
    <row r="346" s="348" customFormat="1" spans="1:22">
      <c r="A346" s="42">
        <v>298</v>
      </c>
      <c r="B346" s="23" t="s">
        <v>24</v>
      </c>
      <c r="C346" s="23" t="s">
        <v>571</v>
      </c>
      <c r="D346" s="23" t="s">
        <v>573</v>
      </c>
      <c r="E346" s="661">
        <v>100000</v>
      </c>
      <c r="F346" s="661">
        <v>100000</v>
      </c>
      <c r="G346" s="23" t="s">
        <v>558</v>
      </c>
      <c r="H346" s="390">
        <v>46113</v>
      </c>
      <c r="I346" s="390" t="s">
        <v>34</v>
      </c>
      <c r="J346" s="390" t="s">
        <v>34</v>
      </c>
      <c r="K346" s="393" t="s">
        <v>559</v>
      </c>
      <c r="L346" s="664"/>
      <c r="M346" s="665"/>
      <c r="N346" s="368" t="s">
        <v>34</v>
      </c>
      <c r="O346" s="368" t="s">
        <v>34</v>
      </c>
      <c r="P346" s="368" t="s">
        <v>34</v>
      </c>
      <c r="Q346" s="368" t="s">
        <v>204</v>
      </c>
      <c r="R346" s="368" t="s">
        <v>34</v>
      </c>
      <c r="S346" s="368" t="s">
        <v>34</v>
      </c>
      <c r="T346" s="368">
        <v>46113</v>
      </c>
      <c r="U346" s="368">
        <v>46477</v>
      </c>
      <c r="V346" s="368">
        <v>46484</v>
      </c>
    </row>
    <row r="347" spans="1:22">
      <c r="A347" s="42">
        <v>299</v>
      </c>
      <c r="B347" s="23" t="s">
        <v>24</v>
      </c>
      <c r="C347" s="653" t="s">
        <v>574</v>
      </c>
      <c r="D347" s="23" t="s">
        <v>575</v>
      </c>
      <c r="E347" s="663">
        <v>60000</v>
      </c>
      <c r="F347" s="663">
        <v>60000</v>
      </c>
      <c r="G347" s="23" t="s">
        <v>38</v>
      </c>
      <c r="H347" s="390">
        <v>46113</v>
      </c>
      <c r="I347" s="390" t="s">
        <v>34</v>
      </c>
      <c r="J347" s="390" t="s">
        <v>34</v>
      </c>
      <c r="K347" s="393" t="s">
        <v>559</v>
      </c>
      <c r="L347" s="664"/>
      <c r="M347" s="665"/>
      <c r="N347" s="368" t="s">
        <v>34</v>
      </c>
      <c r="O347" s="368" t="s">
        <v>34</v>
      </c>
      <c r="P347" s="368" t="s">
        <v>34</v>
      </c>
      <c r="Q347" s="368" t="s">
        <v>204</v>
      </c>
      <c r="R347" s="368" t="s">
        <v>34</v>
      </c>
      <c r="S347" s="368" t="s">
        <v>34</v>
      </c>
      <c r="T347" s="368">
        <v>46113</v>
      </c>
      <c r="U347" s="368">
        <v>46477</v>
      </c>
      <c r="V347" s="368">
        <v>46112</v>
      </c>
    </row>
    <row r="348" spans="1:22">
      <c r="A348" s="59"/>
      <c r="B348" s="50" t="s">
        <v>81</v>
      </c>
      <c r="C348" s="668"/>
      <c r="D348" s="74" t="s">
        <v>576</v>
      </c>
      <c r="E348" s="388">
        <f>SUM(E334:E347)</f>
        <v>2198427.29</v>
      </c>
      <c r="F348" s="388">
        <f>SUM(F334:F347)</f>
        <v>2198427.29</v>
      </c>
      <c r="G348" s="369"/>
      <c r="H348" s="390"/>
      <c r="I348" s="390"/>
      <c r="J348" s="390"/>
      <c r="K348" s="371"/>
      <c r="L348" s="371"/>
      <c r="M348" s="371"/>
      <c r="N348" s="371"/>
      <c r="O348" s="371"/>
      <c r="P348" s="371"/>
      <c r="Q348" s="371"/>
      <c r="R348" s="371"/>
      <c r="S348" s="371"/>
      <c r="T348" s="371"/>
      <c r="U348" s="371"/>
      <c r="V348" s="371"/>
    </row>
    <row r="349" spans="1:22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669"/>
      <c r="L349" s="669"/>
      <c r="M349" s="669"/>
      <c r="N349" s="669"/>
      <c r="O349" s="669"/>
      <c r="P349" s="669"/>
      <c r="Q349" s="669"/>
      <c r="R349" s="669"/>
      <c r="S349" s="669"/>
      <c r="T349" s="669"/>
      <c r="U349" s="669"/>
      <c r="V349" s="669"/>
    </row>
    <row r="350" spans="1:22">
      <c r="A350" s="59"/>
      <c r="B350" s="59"/>
      <c r="C350" s="670"/>
      <c r="D350" s="167" t="s">
        <v>577</v>
      </c>
      <c r="E350" s="671">
        <f>SUM(E30)</f>
        <v>5859898</v>
      </c>
      <c r="F350" s="671">
        <f>SUM(F30)</f>
        <v>5786205.36</v>
      </c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</row>
    <row r="351" spans="1:22">
      <c r="A351" s="669"/>
      <c r="B351" s="669"/>
      <c r="C351" s="672"/>
      <c r="D351" s="167" t="s">
        <v>578</v>
      </c>
      <c r="E351" s="673">
        <f>SUM(E56)</f>
        <v>1574025</v>
      </c>
      <c r="F351" s="673">
        <f>SUM(F56)</f>
        <v>1574025</v>
      </c>
      <c r="G351" s="669"/>
      <c r="H351" s="669"/>
      <c r="I351" s="669"/>
      <c r="J351" s="669"/>
      <c r="K351" s="669"/>
      <c r="L351" s="669"/>
      <c r="M351" s="669"/>
      <c r="N351" s="669"/>
      <c r="O351" s="669"/>
      <c r="P351" s="669"/>
      <c r="Q351" s="669"/>
      <c r="R351" s="669"/>
      <c r="S351" s="669"/>
      <c r="T351" s="669"/>
      <c r="U351" s="669"/>
      <c r="V351" s="669"/>
    </row>
    <row r="352" spans="1:22">
      <c r="A352" s="669"/>
      <c r="B352" s="669"/>
      <c r="C352" s="672"/>
      <c r="D352" s="167" t="s">
        <v>579</v>
      </c>
      <c r="E352" s="673">
        <f>SUM(E87)</f>
        <v>3275681</v>
      </c>
      <c r="F352" s="673">
        <f>SUM(F87)</f>
        <v>3275681</v>
      </c>
      <c r="G352" s="669"/>
      <c r="H352" s="669"/>
      <c r="I352" s="669"/>
      <c r="J352" s="669"/>
      <c r="K352" s="669"/>
      <c r="L352" s="669"/>
      <c r="M352" s="669"/>
      <c r="N352" s="669"/>
      <c r="O352" s="669"/>
      <c r="P352" s="669"/>
      <c r="Q352" s="669"/>
      <c r="R352" s="669"/>
      <c r="S352" s="669"/>
      <c r="T352" s="669"/>
      <c r="U352" s="669"/>
      <c r="V352" s="669"/>
    </row>
    <row r="353" spans="1:22">
      <c r="A353" s="669"/>
      <c r="B353" s="669"/>
      <c r="C353" s="672"/>
      <c r="D353" s="167" t="s">
        <v>580</v>
      </c>
      <c r="E353" s="671">
        <f>SUM(E173)</f>
        <v>7959659</v>
      </c>
      <c r="F353" s="671">
        <f>SUM(F173)</f>
        <v>7597900</v>
      </c>
      <c r="G353" s="669"/>
      <c r="H353" s="669"/>
      <c r="I353" s="669"/>
      <c r="J353" s="669"/>
      <c r="K353" s="669"/>
      <c r="L353" s="669"/>
      <c r="M353" s="669"/>
      <c r="N353" s="669"/>
      <c r="O353" s="669"/>
      <c r="P353" s="669"/>
      <c r="Q353" s="669"/>
      <c r="R353" s="669"/>
      <c r="S353" s="669"/>
      <c r="T353" s="669"/>
      <c r="U353" s="669"/>
      <c r="V353" s="669"/>
    </row>
    <row r="354" ht="13.5" customHeight="1" spans="1:22">
      <c r="A354" s="669"/>
      <c r="B354" s="669"/>
      <c r="C354" s="672"/>
      <c r="D354" s="167" t="s">
        <v>581</v>
      </c>
      <c r="E354" s="673">
        <f>SUM(E269)</f>
        <v>2571941.61859649</v>
      </c>
      <c r="F354" s="673">
        <f>SUM(F269)</f>
        <v>2571941.61859649</v>
      </c>
      <c r="G354" s="669"/>
      <c r="H354" s="669"/>
      <c r="I354" s="669"/>
      <c r="J354" s="669"/>
      <c r="K354" s="669"/>
      <c r="L354" s="669"/>
      <c r="M354" s="669"/>
      <c r="N354" s="669"/>
      <c r="O354" s="669"/>
      <c r="P354" s="669"/>
      <c r="Q354" s="669"/>
      <c r="R354" s="669"/>
      <c r="S354" s="669"/>
      <c r="T354" s="669"/>
      <c r="U354" s="669"/>
      <c r="V354" s="669"/>
    </row>
    <row r="355" ht="15.5" customHeight="1" spans="1:22">
      <c r="A355" s="669"/>
      <c r="B355" s="669"/>
      <c r="C355" s="672"/>
      <c r="D355" s="298" t="s">
        <v>434</v>
      </c>
      <c r="E355" s="674">
        <f>SUM(E315)</f>
        <v>8799497.61859649</v>
      </c>
      <c r="F355" s="674">
        <f>SUM(F315)</f>
        <v>8799497.61859649</v>
      </c>
      <c r="G355" s="669"/>
      <c r="H355" s="669"/>
      <c r="I355" s="669"/>
      <c r="J355" s="669"/>
      <c r="K355" s="669"/>
      <c r="L355" s="669"/>
      <c r="M355" s="669"/>
      <c r="N355" s="669"/>
      <c r="O355" s="669"/>
      <c r="P355" s="669"/>
      <c r="Q355" s="669"/>
      <c r="R355" s="669"/>
      <c r="S355" s="669"/>
      <c r="T355" s="669"/>
      <c r="U355" s="669"/>
      <c r="V355" s="669"/>
    </row>
    <row r="356" ht="17" customHeight="1" spans="1:22">
      <c r="A356" s="675"/>
      <c r="B356" s="669"/>
      <c r="C356" s="672"/>
      <c r="D356" s="298" t="s">
        <v>582</v>
      </c>
      <c r="E356" s="676">
        <f>SUM(E332)</f>
        <v>7956600</v>
      </c>
      <c r="F356" s="676">
        <f>SUM(F332)</f>
        <v>11833800</v>
      </c>
      <c r="G356" s="669"/>
      <c r="H356" s="669"/>
      <c r="I356" s="669"/>
      <c r="J356" s="669"/>
      <c r="K356" s="669"/>
      <c r="L356" s="669"/>
      <c r="M356" s="669"/>
      <c r="N356" s="669"/>
      <c r="O356" s="669"/>
      <c r="P356" s="669"/>
      <c r="Q356" s="669"/>
      <c r="R356" s="669"/>
      <c r="S356" s="669"/>
      <c r="T356" s="669"/>
      <c r="U356" s="669"/>
      <c r="V356" s="669"/>
    </row>
    <row r="357" ht="16.5" customHeight="1" spans="1:22">
      <c r="A357" s="669"/>
      <c r="B357" s="669"/>
      <c r="C357" s="672"/>
      <c r="D357" s="298" t="s">
        <v>583</v>
      </c>
      <c r="E357" s="676">
        <f>SUM(E348)</f>
        <v>2198427.29</v>
      </c>
      <c r="F357" s="676">
        <f>SUM(F348)</f>
        <v>2198427.29</v>
      </c>
      <c r="G357" s="669"/>
      <c r="H357" s="669"/>
      <c r="I357" s="669"/>
      <c r="J357" s="669"/>
      <c r="K357" s="669"/>
      <c r="L357" s="669"/>
      <c r="M357" s="669"/>
      <c r="N357" s="669"/>
      <c r="O357" s="669"/>
      <c r="P357" s="669"/>
      <c r="Q357" s="669"/>
      <c r="R357" s="669"/>
      <c r="S357" s="669"/>
      <c r="T357" s="669"/>
      <c r="U357" s="669"/>
      <c r="V357" s="669"/>
    </row>
    <row r="358" spans="1:22">
      <c r="A358" s="669"/>
      <c r="B358" s="669"/>
      <c r="C358" s="672"/>
      <c r="D358" s="677" t="s">
        <v>584</v>
      </c>
      <c r="E358" s="678">
        <f>SUM(E350:E357)</f>
        <v>40195729.527193</v>
      </c>
      <c r="F358" s="678">
        <f>SUM(F350:F357)</f>
        <v>43637477.887193</v>
      </c>
      <c r="G358" s="669"/>
      <c r="H358" s="669"/>
      <c r="I358" s="669"/>
      <c r="J358" s="669"/>
      <c r="K358" s="669"/>
      <c r="L358" s="669"/>
      <c r="M358" s="669"/>
      <c r="N358" s="669"/>
      <c r="O358" s="669"/>
      <c r="P358" s="669"/>
      <c r="Q358" s="669"/>
      <c r="R358" s="669"/>
      <c r="S358" s="669"/>
      <c r="T358" s="669"/>
      <c r="U358" s="669"/>
      <c r="V358" s="669"/>
    </row>
    <row r="359" spans="1:22">
      <c r="A359" s="349"/>
      <c r="B359" s="349"/>
      <c r="C359" s="672"/>
      <c r="D359" s="669"/>
      <c r="E359" s="679"/>
      <c r="F359" s="679"/>
      <c r="G359" s="669"/>
      <c r="H359" s="669"/>
      <c r="I359" s="669"/>
      <c r="J359" s="669"/>
      <c r="K359" s="669"/>
      <c r="L359" s="669"/>
      <c r="M359" s="669"/>
      <c r="N359" s="669"/>
      <c r="O359" s="669"/>
      <c r="P359" s="669"/>
      <c r="Q359" s="669"/>
      <c r="R359" s="669"/>
      <c r="S359" s="669"/>
      <c r="T359" s="669"/>
      <c r="U359" s="669"/>
      <c r="V359" s="669"/>
    </row>
    <row r="360" spans="1:22">
      <c r="A360" s="349"/>
      <c r="B360" s="349"/>
      <c r="C360" s="672"/>
      <c r="D360" s="680" t="s">
        <v>585</v>
      </c>
      <c r="E360" s="681">
        <f>SUM(E5+E6+E7+E16+E18+E35+E36+E37+E39+E40+E41+E42+E43+E44+E45+E46+E47+E48+E49+E50+E51+E53+E54+E59+E60+E61+E63+E64+E65+E66+E67+E68+E69+E71+E72+E73+E74+E75+E76+E77+E78+E79+E80+E81+E82+E83+E84+E85+E86+E91+E92+E93+E94+E95+E96+E97+E98+E99+E100+E101+E102+E103+E108+E109+E110+E111+E112+E113+E114+E115+E116+E117+E118+E119+E120+E121+E122+E123+E124+E125+E126+E127+E129+E131+E132+E133+E134+E135+E136+E137+E138+E139+E140+E141+E142+E143+E145+E147+E148+E149+E150+E151+E153+E154+E155+E156+E157+E158+E159+E160+E161+E162+E163+E164+E165+E166+E167+E168+E169+E170+E171+E172+E177+E178+E179+E180+E181+E182+E183+E185+E186+E187+E188+E191+E192+E193+E194+E196+E198+E199+E200+E201+E202+E203+E204+E205+E206+E207+E210+E211+E212+E213+E214+E215+E216+E218+E219+E220+E222+E223+E224+E225+E226+E227+E228+E229+E230+E231+E232+E233+E234+E235+E236+E237+E238+E240+E241+E242+E243+E239+E244+E245+E246+E247+E248+E249+E250+E251+E252+E253+E254+E255+E256+E261+E262+E263+E264+E265+E266+E267+E268+E282+E287+E288+E289+E290+E291+E292+E293+E294+E295+E298+E299+E300+E301+E302+E303+E305+E310+E312+E313+E314+E337+E339+E340+E341+E342+E345+E346+E347)</f>
        <v>16289822.6185965</v>
      </c>
      <c r="F360" s="679"/>
      <c r="G360" s="669"/>
      <c r="H360" s="669"/>
      <c r="I360" s="669"/>
      <c r="J360" s="669"/>
      <c r="K360" s="669"/>
      <c r="L360" s="669"/>
      <c r="M360" s="669"/>
      <c r="N360" s="669"/>
      <c r="O360" s="669"/>
      <c r="P360" s="669"/>
      <c r="Q360" s="669"/>
      <c r="R360" s="669"/>
      <c r="S360" s="669"/>
      <c r="T360" s="669"/>
      <c r="U360" s="669"/>
      <c r="V360" s="669"/>
    </row>
    <row r="361" spans="1:22">
      <c r="A361" s="349"/>
      <c r="B361" s="349"/>
      <c r="C361" s="672"/>
      <c r="D361" s="669"/>
      <c r="E361" s="679"/>
      <c r="F361" s="679"/>
      <c r="G361" s="669"/>
      <c r="H361" s="669"/>
      <c r="I361" s="669"/>
      <c r="J361" s="669"/>
      <c r="K361" s="669"/>
      <c r="L361" s="669"/>
      <c r="M361" s="669"/>
      <c r="N361" s="669"/>
      <c r="O361" s="669"/>
      <c r="P361" s="669"/>
      <c r="Q361" s="669"/>
      <c r="R361" s="669"/>
      <c r="S361" s="669"/>
      <c r="T361" s="669"/>
      <c r="U361" s="669"/>
      <c r="V361" s="669"/>
    </row>
    <row r="362" spans="1:22">
      <c r="A362" s="349"/>
      <c r="B362" s="349"/>
      <c r="C362" s="672"/>
      <c r="D362" s="669"/>
      <c r="E362" s="679"/>
      <c r="F362" s="679"/>
      <c r="G362" s="669"/>
      <c r="H362" s="669"/>
      <c r="I362" s="669"/>
      <c r="J362" s="669"/>
      <c r="K362" s="669"/>
      <c r="L362" s="669"/>
      <c r="M362" s="669"/>
      <c r="N362" s="669"/>
      <c r="O362" s="669"/>
      <c r="P362" s="669"/>
      <c r="Q362" s="669"/>
      <c r="R362" s="669"/>
      <c r="S362" s="669"/>
      <c r="T362" s="669"/>
      <c r="U362" s="669"/>
      <c r="V362" s="669"/>
    </row>
    <row r="363" spans="1:22">
      <c r="A363" s="349"/>
      <c r="B363" s="349"/>
      <c r="C363" s="672"/>
      <c r="D363" s="669"/>
      <c r="E363" s="679"/>
      <c r="F363" s="679"/>
      <c r="G363" s="669"/>
      <c r="H363" s="669"/>
      <c r="I363" s="669"/>
      <c r="J363" s="669"/>
      <c r="K363" s="669"/>
      <c r="L363" s="669"/>
      <c r="M363" s="669"/>
      <c r="N363" s="669"/>
      <c r="O363" s="669"/>
      <c r="P363" s="669"/>
      <c r="Q363" s="669"/>
      <c r="R363" s="669"/>
      <c r="S363" s="669"/>
      <c r="T363" s="669"/>
      <c r="U363" s="669"/>
      <c r="V363" s="669"/>
    </row>
    <row r="364" spans="1:22">
      <c r="A364" s="349"/>
      <c r="B364" s="349"/>
      <c r="C364" s="672"/>
      <c r="D364" s="669"/>
      <c r="E364" s="679"/>
      <c r="F364" s="679"/>
      <c r="G364" s="669"/>
      <c r="H364" s="669"/>
      <c r="I364" s="669"/>
      <c r="J364" s="669"/>
      <c r="K364" s="669"/>
      <c r="L364" s="669"/>
      <c r="M364" s="669"/>
      <c r="N364" s="669"/>
      <c r="O364" s="669"/>
      <c r="P364" s="669"/>
      <c r="Q364" s="669"/>
      <c r="R364" s="669"/>
      <c r="S364" s="669"/>
      <c r="T364" s="669"/>
      <c r="U364" s="669"/>
      <c r="V364" s="669"/>
    </row>
    <row r="365" ht="51" customHeight="1" spans="1:22">
      <c r="A365" s="349"/>
      <c r="B365" s="349"/>
      <c r="C365" s="672"/>
      <c r="D365" s="669"/>
      <c r="E365" s="679"/>
      <c r="F365" s="679"/>
      <c r="G365" s="669"/>
      <c r="H365" s="669"/>
      <c r="I365" s="669"/>
      <c r="J365" s="669"/>
      <c r="K365" s="669"/>
      <c r="L365" s="669"/>
      <c r="M365" s="669"/>
      <c r="N365" s="669"/>
      <c r="O365" s="669"/>
      <c r="P365" s="669"/>
      <c r="Q365" s="669"/>
      <c r="R365" s="669"/>
      <c r="S365" s="669"/>
      <c r="T365" s="669"/>
      <c r="U365" s="669"/>
      <c r="V365" s="669"/>
    </row>
    <row r="366" spans="1:22">
      <c r="A366" s="349"/>
      <c r="B366" s="349"/>
      <c r="C366" s="672"/>
      <c r="D366" s="669"/>
      <c r="E366" s="679"/>
      <c r="F366" s="679"/>
      <c r="G366" s="669"/>
      <c r="H366" s="669"/>
      <c r="I366" s="669"/>
      <c r="J366" s="669"/>
      <c r="K366" s="669"/>
      <c r="L366" s="669"/>
      <c r="M366" s="669"/>
      <c r="N366" s="669"/>
      <c r="O366" s="669"/>
      <c r="P366" s="669"/>
      <c r="Q366" s="669"/>
      <c r="R366" s="669"/>
      <c r="S366" s="669"/>
      <c r="T366" s="669"/>
      <c r="U366" s="669"/>
      <c r="V366" s="669"/>
    </row>
    <row r="367" spans="1:22">
      <c r="A367" s="349"/>
      <c r="B367" s="349"/>
      <c r="C367" s="672"/>
      <c r="D367" s="669"/>
      <c r="E367" s="679"/>
      <c r="F367" s="679"/>
      <c r="G367" s="669"/>
      <c r="H367" s="669"/>
      <c r="I367" s="669"/>
      <c r="J367" s="669"/>
      <c r="K367" s="669"/>
      <c r="L367" s="669"/>
      <c r="M367" s="669"/>
      <c r="N367" s="669"/>
      <c r="O367" s="669"/>
      <c r="P367" s="669"/>
      <c r="Q367" s="669"/>
      <c r="R367" s="669"/>
      <c r="S367" s="669"/>
      <c r="T367" s="669"/>
      <c r="U367" s="669"/>
      <c r="V367" s="669"/>
    </row>
    <row r="368" spans="1:22">
      <c r="A368" s="349"/>
      <c r="B368" s="349"/>
      <c r="C368" s="672"/>
      <c r="D368" s="669"/>
      <c r="E368" s="679"/>
      <c r="F368" s="679"/>
      <c r="G368" s="669"/>
      <c r="H368" s="669"/>
      <c r="I368" s="669"/>
      <c r="J368" s="669"/>
      <c r="K368" s="669"/>
      <c r="L368" s="669"/>
      <c r="M368" s="669"/>
      <c r="N368" s="669"/>
      <c r="O368" s="669"/>
      <c r="P368" s="669"/>
      <c r="Q368" s="669"/>
      <c r="R368" s="669"/>
      <c r="S368" s="669"/>
      <c r="T368" s="669"/>
      <c r="U368" s="669"/>
      <c r="V368" s="669"/>
    </row>
    <row r="369" spans="1:22">
      <c r="A369" s="349"/>
      <c r="B369" s="682"/>
      <c r="C369" s="682"/>
      <c r="D369" s="682"/>
      <c r="E369" s="682"/>
      <c r="F369" s="682"/>
      <c r="G369" s="682"/>
      <c r="H369" s="682"/>
      <c r="I369" s="682"/>
      <c r="J369" s="682"/>
      <c r="K369" s="682"/>
      <c r="L369" s="682"/>
      <c r="M369" s="682"/>
      <c r="N369" s="682"/>
      <c r="O369" s="682"/>
      <c r="P369" s="682"/>
      <c r="Q369" s="682"/>
      <c r="R369" s="682"/>
      <c r="S369" s="682"/>
      <c r="T369" s="682"/>
      <c r="U369" s="682"/>
      <c r="V369" s="682"/>
    </row>
    <row r="370" spans="1:22">
      <c r="A370" s="349"/>
      <c r="B370" s="682"/>
      <c r="C370" s="682"/>
      <c r="D370" s="682"/>
      <c r="E370" s="682"/>
      <c r="F370" s="682"/>
      <c r="G370" s="682"/>
      <c r="H370" s="682"/>
      <c r="I370" s="682"/>
      <c r="J370" s="682"/>
      <c r="K370" s="682"/>
      <c r="L370" s="682"/>
      <c r="M370" s="682"/>
      <c r="N370" s="682"/>
      <c r="O370" s="682"/>
      <c r="P370" s="682"/>
      <c r="Q370" s="682"/>
      <c r="R370" s="682"/>
      <c r="S370" s="682"/>
      <c r="T370" s="682"/>
      <c r="U370" s="682"/>
      <c r="V370" s="682"/>
    </row>
    <row r="371" spans="1:22">
      <c r="A371" s="349"/>
      <c r="B371" s="655"/>
      <c r="C371" s="655"/>
      <c r="D371" s="683"/>
      <c r="E371" s="684"/>
      <c r="F371" s="685"/>
      <c r="G371" s="655"/>
      <c r="H371" s="655"/>
      <c r="I371" s="686"/>
      <c r="J371" s="686"/>
      <c r="K371" s="687"/>
      <c r="L371" s="687"/>
      <c r="M371" s="687"/>
      <c r="N371" s="687"/>
      <c r="O371" s="687"/>
      <c r="P371" s="687"/>
      <c r="Q371" s="655"/>
      <c r="R371" s="688"/>
      <c r="S371" s="688"/>
      <c r="T371" s="688"/>
      <c r="U371" s="688"/>
      <c r="V371" s="688"/>
    </row>
    <row r="372" spans="1:22">
      <c r="A372" s="349"/>
      <c r="B372" s="689"/>
      <c r="C372" s="690"/>
      <c r="D372" s="691"/>
      <c r="E372" s="692"/>
      <c r="F372" s="693"/>
      <c r="G372" s="694"/>
      <c r="H372" s="694"/>
      <c r="I372" s="695"/>
      <c r="J372" s="695"/>
      <c r="K372" s="695"/>
      <c r="L372" s="695"/>
      <c r="M372" s="695"/>
      <c r="N372" s="695"/>
      <c r="O372" s="695"/>
      <c r="P372" s="695"/>
      <c r="Q372" s="695"/>
      <c r="R372" s="695"/>
      <c r="S372" s="695"/>
      <c r="T372" s="695"/>
      <c r="U372" s="696"/>
      <c r="V372" s="697"/>
    </row>
    <row r="373" spans="1:22">
      <c r="A373" s="349"/>
      <c r="B373" s="77"/>
      <c r="C373" s="690"/>
      <c r="D373" s="691"/>
      <c r="E373" s="693"/>
      <c r="F373" s="693"/>
      <c r="G373" s="698"/>
      <c r="H373" s="695"/>
      <c r="I373" s="695"/>
      <c r="J373" s="695"/>
      <c r="K373" s="695"/>
      <c r="L373" s="695"/>
      <c r="M373" s="695"/>
      <c r="N373" s="695"/>
      <c r="O373" s="695"/>
      <c r="P373" s="695"/>
      <c r="Q373" s="695"/>
      <c r="R373" s="695"/>
      <c r="S373" s="695"/>
      <c r="T373" s="695"/>
      <c r="U373" s="695"/>
      <c r="V373" s="697"/>
    </row>
    <row r="374" spans="1:22">
      <c r="A374" s="349"/>
      <c r="B374" s="77"/>
      <c r="C374" s="690"/>
      <c r="D374" s="691"/>
      <c r="E374" s="693"/>
      <c r="F374" s="693"/>
      <c r="G374" s="698"/>
      <c r="H374" s="695"/>
      <c r="I374" s="695"/>
      <c r="J374" s="695"/>
      <c r="K374" s="695"/>
      <c r="L374" s="695"/>
      <c r="M374" s="695"/>
      <c r="N374" s="695"/>
      <c r="O374" s="695"/>
      <c r="P374" s="695"/>
      <c r="Q374" s="695"/>
      <c r="R374" s="695"/>
      <c r="S374" s="695"/>
      <c r="T374" s="695"/>
      <c r="U374" s="695"/>
      <c r="V374" s="699"/>
    </row>
    <row r="375" spans="1:22">
      <c r="A375" s="349"/>
      <c r="B375" s="77"/>
      <c r="C375" s="690"/>
      <c r="D375" s="691"/>
      <c r="E375" s="693"/>
      <c r="F375" s="693"/>
      <c r="G375" s="698"/>
      <c r="H375" s="695"/>
      <c r="I375" s="695"/>
      <c r="J375" s="695"/>
      <c r="K375" s="695"/>
      <c r="L375" s="695"/>
      <c r="M375" s="695"/>
      <c r="N375" s="695"/>
      <c r="O375" s="695"/>
      <c r="P375" s="695"/>
      <c r="Q375" s="695"/>
      <c r="R375" s="695"/>
      <c r="S375" s="695"/>
      <c r="T375" s="695"/>
      <c r="U375" s="695"/>
      <c r="V375" s="699"/>
    </row>
    <row r="376" spans="1:22">
      <c r="A376" s="349"/>
      <c r="B376" s="77"/>
      <c r="C376" s="690"/>
      <c r="D376" s="691"/>
      <c r="E376" s="693"/>
      <c r="F376" s="693"/>
      <c r="G376" s="698"/>
      <c r="H376" s="695"/>
      <c r="I376" s="695"/>
      <c r="J376" s="695"/>
      <c r="K376" s="695"/>
      <c r="L376" s="695"/>
      <c r="M376" s="695"/>
      <c r="N376" s="695"/>
      <c r="O376" s="695"/>
      <c r="P376" s="695"/>
      <c r="Q376" s="695"/>
      <c r="R376" s="695"/>
      <c r="S376" s="695"/>
      <c r="T376" s="695"/>
      <c r="U376" s="695"/>
      <c r="V376" s="699"/>
    </row>
    <row r="377" spans="1:22">
      <c r="A377" s="349"/>
      <c r="B377" s="77"/>
      <c r="C377" s="690"/>
      <c r="D377" s="691"/>
      <c r="E377" s="693"/>
      <c r="F377" s="693"/>
      <c r="G377" s="698"/>
      <c r="H377" s="695"/>
      <c r="I377" s="695"/>
      <c r="J377" s="695"/>
      <c r="K377" s="695"/>
      <c r="L377" s="695"/>
      <c r="M377" s="695"/>
      <c r="N377" s="695"/>
      <c r="O377" s="695"/>
      <c r="P377" s="695"/>
      <c r="Q377" s="695"/>
      <c r="R377" s="695"/>
      <c r="S377" s="695"/>
      <c r="T377" s="695"/>
      <c r="U377" s="695"/>
      <c r="V377" s="699"/>
    </row>
    <row r="378" spans="1:22">
      <c r="A378" s="349"/>
      <c r="B378" s="77"/>
      <c r="C378" s="690"/>
      <c r="D378" s="691"/>
      <c r="E378" s="693"/>
      <c r="F378" s="693"/>
      <c r="G378" s="698"/>
      <c r="H378" s="695"/>
      <c r="I378" s="695"/>
      <c r="J378" s="695"/>
      <c r="K378" s="695"/>
      <c r="L378" s="695"/>
      <c r="M378" s="695"/>
      <c r="N378" s="695"/>
      <c r="O378" s="695"/>
      <c r="P378" s="695"/>
      <c r="Q378" s="695"/>
      <c r="R378" s="695"/>
      <c r="S378" s="695"/>
      <c r="T378" s="695"/>
      <c r="U378" s="695"/>
      <c r="V378" s="699"/>
    </row>
    <row r="379" spans="1:22">
      <c r="A379" s="349"/>
      <c r="B379" s="77"/>
      <c r="C379" s="690"/>
      <c r="D379" s="691"/>
      <c r="E379" s="693"/>
      <c r="F379" s="693"/>
      <c r="G379" s="698"/>
      <c r="H379" s="695"/>
      <c r="I379" s="695"/>
      <c r="J379" s="695"/>
      <c r="K379" s="695"/>
      <c r="L379" s="695"/>
      <c r="M379" s="695"/>
      <c r="N379" s="695"/>
      <c r="O379" s="695"/>
      <c r="P379" s="695"/>
      <c r="Q379" s="695"/>
      <c r="R379" s="695"/>
      <c r="S379" s="695"/>
      <c r="T379" s="695"/>
      <c r="U379" s="695"/>
      <c r="V379" s="699"/>
    </row>
    <row r="380" spans="1:22">
      <c r="A380" s="349"/>
      <c r="B380" s="77"/>
      <c r="C380" s="690"/>
      <c r="D380" s="691"/>
      <c r="E380" s="693"/>
      <c r="F380" s="693"/>
      <c r="G380" s="698"/>
      <c r="H380" s="700"/>
      <c r="I380" s="695"/>
      <c r="J380" s="695"/>
      <c r="K380" s="695"/>
      <c r="L380" s="695"/>
      <c r="M380" s="695"/>
      <c r="N380" s="695"/>
      <c r="O380" s="695"/>
      <c r="P380" s="695"/>
      <c r="Q380" s="695"/>
      <c r="R380" s="695"/>
      <c r="S380" s="695"/>
      <c r="T380" s="695"/>
      <c r="U380" s="695"/>
      <c r="V380" s="699"/>
    </row>
    <row r="381" spans="1:22">
      <c r="A381" s="349"/>
      <c r="B381" s="77"/>
      <c r="C381" s="690"/>
      <c r="D381" s="691"/>
      <c r="E381" s="693"/>
      <c r="F381" s="693"/>
      <c r="G381" s="698"/>
      <c r="H381" s="695"/>
      <c r="I381" s="695"/>
      <c r="J381" s="695"/>
      <c r="K381" s="695"/>
      <c r="L381" s="695"/>
      <c r="M381" s="695"/>
      <c r="N381" s="695"/>
      <c r="O381" s="695"/>
      <c r="P381" s="695"/>
      <c r="Q381" s="695"/>
      <c r="R381" s="695"/>
      <c r="S381" s="695"/>
      <c r="T381" s="695"/>
      <c r="U381" s="695"/>
      <c r="V381" s="699"/>
    </row>
    <row r="382" spans="1:22">
      <c r="A382" s="349"/>
      <c r="B382" s="77"/>
      <c r="C382" s="690"/>
      <c r="D382" s="691"/>
      <c r="E382" s="693"/>
      <c r="F382" s="693"/>
      <c r="G382" s="698"/>
      <c r="H382" s="695"/>
      <c r="I382" s="695"/>
      <c r="J382" s="695"/>
      <c r="K382" s="695"/>
      <c r="L382" s="695"/>
      <c r="M382" s="695"/>
      <c r="N382" s="695"/>
      <c r="O382" s="695"/>
      <c r="P382" s="695"/>
      <c r="Q382" s="695"/>
      <c r="R382" s="695"/>
      <c r="S382" s="695"/>
      <c r="T382" s="695"/>
      <c r="U382" s="695"/>
      <c r="V382" s="701"/>
    </row>
    <row r="383" spans="1:22">
      <c r="A383" s="349"/>
      <c r="B383" s="77"/>
      <c r="C383" s="690"/>
      <c r="D383" s="691"/>
      <c r="E383" s="693"/>
      <c r="F383" s="702"/>
      <c r="G383" s="698"/>
      <c r="H383" s="695"/>
      <c r="I383" s="695"/>
      <c r="J383" s="695"/>
      <c r="K383" s="695"/>
      <c r="L383" s="695"/>
      <c r="M383" s="695"/>
      <c r="N383" s="695"/>
      <c r="O383" s="695"/>
      <c r="P383" s="695"/>
      <c r="Q383" s="695"/>
      <c r="R383" s="695"/>
      <c r="S383" s="695"/>
      <c r="T383" s="695"/>
      <c r="U383" s="695"/>
      <c r="V383" s="703"/>
    </row>
    <row r="384" spans="1:22">
      <c r="A384" s="349"/>
      <c r="B384" s="77"/>
      <c r="C384" s="690"/>
      <c r="D384" s="691"/>
      <c r="E384" s="693"/>
      <c r="F384" s="702"/>
      <c r="G384" s="698"/>
      <c r="H384" s="695"/>
      <c r="I384" s="695"/>
      <c r="J384" s="695"/>
      <c r="K384" s="695"/>
      <c r="L384" s="695"/>
      <c r="M384" s="695"/>
      <c r="N384" s="695"/>
      <c r="O384" s="695"/>
      <c r="P384" s="695"/>
      <c r="Q384" s="695"/>
      <c r="R384" s="695"/>
      <c r="S384" s="695"/>
      <c r="T384" s="695"/>
      <c r="U384" s="695"/>
      <c r="V384" s="703"/>
    </row>
    <row r="385" spans="1:22">
      <c r="A385" s="349"/>
      <c r="B385" s="77"/>
      <c r="C385" s="690"/>
      <c r="D385" s="691"/>
      <c r="E385" s="693"/>
      <c r="F385" s="702"/>
      <c r="G385" s="698"/>
      <c r="H385" s="695"/>
      <c r="I385" s="695"/>
      <c r="J385" s="695"/>
      <c r="K385" s="695"/>
      <c r="L385" s="695"/>
      <c r="M385" s="695"/>
      <c r="N385" s="695"/>
      <c r="O385" s="695"/>
      <c r="P385" s="695"/>
      <c r="Q385" s="695"/>
      <c r="R385" s="695"/>
      <c r="S385" s="695"/>
      <c r="T385" s="695"/>
      <c r="U385" s="695"/>
      <c r="V385" s="703"/>
    </row>
    <row r="386" spans="1:22">
      <c r="A386" s="349"/>
      <c r="B386" s="77"/>
      <c r="C386" s="690"/>
      <c r="D386" s="691"/>
      <c r="E386" s="693"/>
      <c r="F386" s="702"/>
      <c r="G386" s="698"/>
      <c r="H386" s="695"/>
      <c r="I386" s="695"/>
      <c r="J386" s="695"/>
      <c r="K386" s="695"/>
      <c r="L386" s="695"/>
      <c r="M386" s="695"/>
      <c r="N386" s="695"/>
      <c r="O386" s="695"/>
      <c r="P386" s="695"/>
      <c r="Q386" s="695"/>
      <c r="R386" s="695"/>
      <c r="S386" s="695"/>
      <c r="T386" s="695"/>
      <c r="U386" s="695"/>
      <c r="V386" s="703"/>
    </row>
    <row r="387" spans="1:22">
      <c r="A387" s="349"/>
      <c r="B387" s="669"/>
      <c r="C387" s="669"/>
      <c r="D387" s="669"/>
      <c r="E387" s="669"/>
      <c r="F387" s="669"/>
      <c r="G387" s="669"/>
      <c r="H387" s="669"/>
      <c r="I387" s="669"/>
      <c r="J387" s="669"/>
      <c r="K387" s="669"/>
      <c r="L387" s="669"/>
      <c r="M387" s="669"/>
      <c r="N387" s="669"/>
      <c r="O387" s="669"/>
      <c r="P387" s="669"/>
      <c r="Q387" s="669"/>
      <c r="R387" s="669"/>
      <c r="S387" s="669"/>
      <c r="T387" s="669"/>
      <c r="U387" s="669"/>
      <c r="V387" s="669"/>
    </row>
    <row r="388" spans="1:22">
      <c r="A388" s="349"/>
      <c r="B388" s="669"/>
      <c r="C388" s="669"/>
      <c r="D388" s="669"/>
      <c r="E388" s="669"/>
      <c r="F388" s="669"/>
      <c r="G388" s="669"/>
      <c r="H388" s="669"/>
      <c r="I388" s="669"/>
      <c r="J388" s="669"/>
      <c r="K388" s="669"/>
      <c r="L388" s="669"/>
      <c r="M388" s="669"/>
      <c r="N388" s="669"/>
      <c r="O388" s="669"/>
      <c r="P388" s="669"/>
      <c r="Q388" s="669"/>
      <c r="R388" s="669"/>
      <c r="S388" s="669"/>
      <c r="T388" s="669"/>
      <c r="U388" s="669"/>
      <c r="V388" s="669"/>
    </row>
    <row r="389" spans="1:22">
      <c r="A389" s="349"/>
      <c r="B389" s="669"/>
      <c r="C389" s="669"/>
      <c r="D389" s="669"/>
      <c r="E389" s="669"/>
      <c r="F389" s="669"/>
      <c r="G389" s="669"/>
      <c r="H389" s="669"/>
      <c r="I389" s="669"/>
      <c r="J389" s="669"/>
      <c r="K389" s="669"/>
      <c r="L389" s="669"/>
      <c r="M389" s="669"/>
      <c r="N389" s="669"/>
      <c r="O389" s="669"/>
      <c r="P389" s="669"/>
      <c r="Q389" s="669"/>
      <c r="R389" s="669"/>
      <c r="S389" s="669"/>
      <c r="T389" s="669"/>
      <c r="U389" s="669"/>
      <c r="V389" s="669"/>
    </row>
    <row r="390" spans="1:22">
      <c r="A390" s="349"/>
      <c r="B390" s="669"/>
      <c r="C390" s="669"/>
      <c r="D390" s="669"/>
      <c r="E390" s="669"/>
      <c r="F390" s="669"/>
      <c r="G390" s="669"/>
      <c r="H390" s="669"/>
      <c r="I390" s="669"/>
      <c r="J390" s="669"/>
      <c r="K390" s="669"/>
      <c r="L390" s="669"/>
      <c r="M390" s="669"/>
      <c r="N390" s="669"/>
      <c r="O390" s="669"/>
      <c r="P390" s="669"/>
      <c r="Q390" s="669"/>
      <c r="R390" s="669"/>
      <c r="S390" s="669"/>
      <c r="T390" s="669"/>
      <c r="U390" s="669"/>
      <c r="V390" s="669"/>
    </row>
    <row r="391" spans="1:22">
      <c r="A391" s="349"/>
      <c r="B391" s="669"/>
      <c r="C391" s="669"/>
      <c r="D391" s="669"/>
      <c r="E391" s="669"/>
      <c r="F391" s="669"/>
      <c r="G391" s="669"/>
      <c r="H391" s="669"/>
      <c r="I391" s="669"/>
      <c r="J391" s="669"/>
      <c r="K391" s="669"/>
      <c r="L391" s="669"/>
      <c r="M391" s="669"/>
      <c r="N391" s="669"/>
      <c r="O391" s="669"/>
      <c r="P391" s="669"/>
      <c r="Q391" s="669"/>
      <c r="R391" s="669"/>
      <c r="S391" s="669"/>
      <c r="T391" s="669"/>
      <c r="U391" s="669"/>
      <c r="V391" s="669"/>
    </row>
    <row r="392" spans="1:22">
      <c r="A392" s="349"/>
      <c r="B392" s="669"/>
      <c r="C392" s="669"/>
      <c r="D392" s="669"/>
      <c r="E392" s="669"/>
      <c r="F392" s="669"/>
      <c r="G392" s="669"/>
      <c r="H392" s="669"/>
      <c r="I392" s="669"/>
      <c r="J392" s="669"/>
      <c r="K392" s="669"/>
      <c r="L392" s="669"/>
      <c r="M392" s="669"/>
      <c r="N392" s="669"/>
      <c r="O392" s="669"/>
      <c r="P392" s="669"/>
      <c r="Q392" s="669"/>
      <c r="R392" s="669"/>
      <c r="S392" s="669"/>
      <c r="T392" s="669"/>
      <c r="U392" s="669"/>
      <c r="V392" s="669"/>
    </row>
    <row r="393" spans="1:22">
      <c r="A393" s="349"/>
      <c r="B393" s="669"/>
      <c r="C393" s="669"/>
      <c r="D393" s="669"/>
      <c r="E393" s="669"/>
      <c r="F393" s="669"/>
      <c r="G393" s="669"/>
      <c r="H393" s="669"/>
      <c r="I393" s="669"/>
      <c r="J393" s="669"/>
      <c r="K393" s="669"/>
      <c r="L393" s="669"/>
      <c r="M393" s="669"/>
      <c r="N393" s="669"/>
      <c r="O393" s="669"/>
      <c r="P393" s="669"/>
      <c r="Q393" s="669"/>
      <c r="R393" s="669"/>
      <c r="S393" s="669"/>
      <c r="T393" s="669"/>
      <c r="U393" s="669"/>
      <c r="V393" s="669"/>
    </row>
    <row r="394" spans="1:22">
      <c r="A394" s="349"/>
      <c r="B394" s="669"/>
      <c r="C394" s="669"/>
      <c r="D394" s="669"/>
      <c r="E394" s="669"/>
      <c r="F394" s="669"/>
      <c r="G394" s="669"/>
      <c r="H394" s="669"/>
      <c r="I394" s="669"/>
      <c r="J394" s="669"/>
      <c r="K394" s="669"/>
      <c r="L394" s="669"/>
      <c r="M394" s="669"/>
      <c r="N394" s="669"/>
      <c r="O394" s="669"/>
      <c r="P394" s="669"/>
      <c r="Q394" s="669"/>
      <c r="R394" s="669"/>
      <c r="S394" s="669"/>
      <c r="T394" s="669"/>
      <c r="U394" s="669"/>
      <c r="V394" s="669"/>
    </row>
    <row r="395" spans="1:22">
      <c r="A395" s="349"/>
      <c r="B395" s="669"/>
      <c r="C395" s="669"/>
      <c r="D395" s="669"/>
      <c r="E395" s="669"/>
      <c r="F395" s="669"/>
      <c r="G395" s="669"/>
      <c r="H395" s="669"/>
      <c r="I395" s="669"/>
      <c r="J395" s="669"/>
      <c r="K395" s="669"/>
      <c r="L395" s="669"/>
      <c r="M395" s="669"/>
      <c r="N395" s="669"/>
      <c r="O395" s="669"/>
      <c r="P395" s="669"/>
      <c r="Q395" s="669"/>
      <c r="R395" s="669"/>
      <c r="S395" s="669"/>
      <c r="T395" s="669"/>
      <c r="U395" s="669"/>
      <c r="V395" s="669"/>
    </row>
    <row r="396" spans="1:22">
      <c r="A396" s="349"/>
      <c r="B396" s="669"/>
      <c r="C396" s="669"/>
      <c r="D396" s="669"/>
      <c r="E396" s="669"/>
      <c r="F396" s="669"/>
      <c r="G396" s="669"/>
      <c r="H396" s="669"/>
      <c r="I396" s="669"/>
      <c r="J396" s="669"/>
      <c r="K396" s="669"/>
      <c r="L396" s="669"/>
      <c r="M396" s="669"/>
      <c r="N396" s="669"/>
      <c r="O396" s="669"/>
      <c r="P396" s="669"/>
      <c r="Q396" s="669"/>
      <c r="R396" s="669"/>
      <c r="S396" s="669"/>
      <c r="T396" s="669"/>
      <c r="U396" s="669"/>
      <c r="V396" s="669"/>
    </row>
    <row r="397" spans="1:22">
      <c r="A397" s="349"/>
      <c r="B397" s="669"/>
      <c r="C397" s="669"/>
      <c r="D397" s="669"/>
      <c r="E397" s="669"/>
      <c r="F397" s="669"/>
      <c r="G397" s="669"/>
      <c r="H397" s="669"/>
      <c r="I397" s="669"/>
      <c r="J397" s="669"/>
      <c r="K397" s="669"/>
      <c r="L397" s="669"/>
      <c r="M397" s="669"/>
      <c r="N397" s="669"/>
      <c r="O397" s="669"/>
      <c r="P397" s="669"/>
      <c r="Q397" s="669"/>
      <c r="R397" s="669"/>
      <c r="S397" s="669"/>
      <c r="T397" s="669"/>
      <c r="U397" s="669"/>
      <c r="V397" s="669"/>
    </row>
    <row r="398" spans="1:22">
      <c r="A398" s="349"/>
      <c r="B398" s="669"/>
      <c r="C398" s="669"/>
      <c r="D398" s="669"/>
      <c r="E398" s="669"/>
      <c r="F398" s="669"/>
      <c r="G398" s="669"/>
      <c r="H398" s="669"/>
      <c r="I398" s="669"/>
      <c r="J398" s="669"/>
      <c r="K398" s="669"/>
      <c r="L398" s="669"/>
      <c r="M398" s="669"/>
      <c r="N398" s="669"/>
      <c r="O398" s="669"/>
      <c r="P398" s="669"/>
      <c r="Q398" s="669"/>
      <c r="R398" s="669"/>
      <c r="S398" s="669"/>
      <c r="T398" s="669"/>
      <c r="U398" s="669"/>
      <c r="V398" s="669"/>
    </row>
    <row r="399" spans="1:22">
      <c r="A399" s="349"/>
      <c r="B399" s="669"/>
      <c r="C399" s="669"/>
      <c r="D399" s="669"/>
      <c r="E399" s="669"/>
      <c r="F399" s="669"/>
      <c r="G399" s="669"/>
      <c r="H399" s="669"/>
      <c r="I399" s="669"/>
      <c r="J399" s="669"/>
      <c r="K399" s="669"/>
      <c r="L399" s="669"/>
      <c r="M399" s="669"/>
      <c r="N399" s="669"/>
      <c r="O399" s="669"/>
      <c r="P399" s="669"/>
      <c r="Q399" s="669"/>
      <c r="R399" s="669"/>
      <c r="S399" s="669"/>
      <c r="T399" s="669"/>
      <c r="U399" s="669"/>
      <c r="V399" s="669"/>
    </row>
    <row r="400" spans="1:22">
      <c r="A400" s="349"/>
      <c r="B400" s="669"/>
      <c r="C400" s="669"/>
      <c r="D400" s="669"/>
      <c r="E400" s="669"/>
      <c r="F400" s="669"/>
      <c r="G400" s="669"/>
      <c r="H400" s="669"/>
      <c r="I400" s="669"/>
      <c r="J400" s="669"/>
      <c r="K400" s="669"/>
      <c r="L400" s="669"/>
      <c r="M400" s="669"/>
      <c r="N400" s="669"/>
      <c r="O400" s="669"/>
      <c r="P400" s="669"/>
      <c r="Q400" s="669"/>
      <c r="R400" s="669"/>
      <c r="S400" s="669"/>
      <c r="T400" s="669"/>
      <c r="U400" s="669"/>
      <c r="V400" s="669"/>
    </row>
    <row r="401" spans="1:22">
      <c r="A401" s="349"/>
      <c r="B401" s="669"/>
      <c r="C401" s="669"/>
      <c r="D401" s="669"/>
      <c r="E401" s="669"/>
      <c r="F401" s="669"/>
      <c r="G401" s="669"/>
      <c r="H401" s="669"/>
      <c r="I401" s="669"/>
      <c r="J401" s="669"/>
      <c r="K401" s="669"/>
      <c r="L401" s="669"/>
      <c r="M401" s="669"/>
      <c r="N401" s="669"/>
      <c r="O401" s="669"/>
      <c r="P401" s="669"/>
      <c r="Q401" s="669"/>
      <c r="R401" s="669"/>
      <c r="S401" s="669"/>
      <c r="T401" s="669"/>
      <c r="U401" s="669"/>
      <c r="V401" s="669"/>
    </row>
    <row r="402" spans="1:22">
      <c r="A402" s="349"/>
      <c r="B402" s="669"/>
      <c r="C402" s="669"/>
      <c r="D402" s="669"/>
      <c r="E402" s="669"/>
      <c r="F402" s="669"/>
      <c r="G402" s="669"/>
      <c r="H402" s="669"/>
      <c r="I402" s="669"/>
      <c r="J402" s="669"/>
      <c r="K402" s="669"/>
      <c r="L402" s="669"/>
      <c r="M402" s="669"/>
      <c r="N402" s="669"/>
      <c r="O402" s="669"/>
      <c r="P402" s="669"/>
      <c r="Q402" s="669"/>
      <c r="R402" s="669"/>
      <c r="S402" s="669"/>
      <c r="T402" s="669"/>
      <c r="U402" s="669"/>
      <c r="V402" s="669"/>
    </row>
    <row r="403" spans="1:22">
      <c r="A403" s="349"/>
      <c r="B403" s="669"/>
      <c r="C403" s="669"/>
      <c r="D403" s="669"/>
      <c r="E403" s="669"/>
      <c r="F403" s="669"/>
      <c r="G403" s="669"/>
      <c r="H403" s="669"/>
      <c r="I403" s="669"/>
      <c r="J403" s="669"/>
      <c r="K403" s="669"/>
      <c r="L403" s="669"/>
      <c r="M403" s="669"/>
      <c r="N403" s="669"/>
      <c r="O403" s="669"/>
      <c r="P403" s="669"/>
      <c r="Q403" s="669"/>
      <c r="R403" s="669"/>
      <c r="S403" s="669"/>
      <c r="T403" s="669"/>
      <c r="U403" s="669"/>
      <c r="V403" s="669"/>
    </row>
    <row r="404" spans="1:22">
      <c r="A404" s="349"/>
      <c r="B404" s="669"/>
      <c r="C404" s="669"/>
      <c r="D404" s="669"/>
      <c r="E404" s="669"/>
      <c r="F404" s="669"/>
      <c r="G404" s="669"/>
      <c r="H404" s="669"/>
      <c r="I404" s="669"/>
      <c r="J404" s="669"/>
      <c r="K404" s="669"/>
      <c r="L404" s="669"/>
      <c r="M404" s="669"/>
      <c r="N404" s="669"/>
      <c r="O404" s="669"/>
      <c r="P404" s="669"/>
      <c r="Q404" s="669"/>
      <c r="R404" s="669"/>
      <c r="S404" s="669"/>
      <c r="T404" s="669"/>
      <c r="U404" s="669"/>
      <c r="V404" s="669"/>
    </row>
    <row r="405" spans="1:22">
      <c r="A405" s="349"/>
      <c r="B405" s="669"/>
      <c r="C405" s="669"/>
      <c r="D405" s="669"/>
      <c r="E405" s="669"/>
      <c r="F405" s="669"/>
      <c r="G405" s="669"/>
      <c r="H405" s="669"/>
      <c r="I405" s="669"/>
      <c r="J405" s="669"/>
      <c r="K405" s="669"/>
      <c r="L405" s="669"/>
      <c r="M405" s="669"/>
      <c r="N405" s="669"/>
      <c r="O405" s="669"/>
      <c r="P405" s="669"/>
      <c r="Q405" s="669"/>
      <c r="R405" s="669"/>
      <c r="S405" s="669"/>
      <c r="T405" s="669"/>
      <c r="U405" s="669"/>
      <c r="V405" s="669"/>
    </row>
    <row r="406" spans="1:22">
      <c r="A406" s="349"/>
      <c r="B406" s="669"/>
      <c r="C406" s="669"/>
      <c r="D406" s="669"/>
      <c r="E406" s="669"/>
      <c r="F406" s="669"/>
      <c r="G406" s="669"/>
      <c r="H406" s="669"/>
      <c r="I406" s="669"/>
      <c r="J406" s="669"/>
      <c r="K406" s="669"/>
      <c r="L406" s="669"/>
      <c r="M406" s="669"/>
      <c r="N406" s="669"/>
      <c r="O406" s="669"/>
      <c r="P406" s="669"/>
      <c r="Q406" s="669"/>
      <c r="R406" s="669"/>
      <c r="S406" s="669"/>
      <c r="T406" s="669"/>
      <c r="U406" s="669"/>
      <c r="V406" s="669"/>
    </row>
    <row r="407" spans="1:22">
      <c r="A407" s="349"/>
      <c r="B407" s="669"/>
      <c r="C407" s="669"/>
      <c r="D407" s="669"/>
      <c r="E407" s="669"/>
      <c r="F407" s="669"/>
      <c r="G407" s="669"/>
      <c r="H407" s="669"/>
      <c r="I407" s="669"/>
      <c r="J407" s="669"/>
      <c r="K407" s="669"/>
      <c r="L407" s="669"/>
      <c r="M407" s="669"/>
      <c r="N407" s="669"/>
      <c r="O407" s="669"/>
      <c r="P407" s="669"/>
      <c r="Q407" s="669"/>
      <c r="R407" s="669"/>
      <c r="S407" s="669"/>
      <c r="T407" s="669"/>
      <c r="U407" s="669"/>
      <c r="V407" s="669"/>
    </row>
    <row r="408" spans="1:22">
      <c r="A408" s="349"/>
      <c r="B408" s="669"/>
      <c r="C408" s="669"/>
      <c r="D408" s="669"/>
      <c r="E408" s="669"/>
      <c r="F408" s="669"/>
      <c r="G408" s="669"/>
      <c r="H408" s="669"/>
      <c r="I408" s="669"/>
      <c r="J408" s="669"/>
      <c r="K408" s="669"/>
      <c r="L408" s="669"/>
      <c r="M408" s="669"/>
      <c r="N408" s="669"/>
      <c r="O408" s="669"/>
      <c r="P408" s="669"/>
      <c r="Q408" s="669"/>
      <c r="R408" s="669"/>
      <c r="S408" s="669"/>
      <c r="T408" s="669"/>
      <c r="U408" s="669"/>
      <c r="V408" s="669"/>
    </row>
    <row r="409" spans="1:22">
      <c r="A409" s="349"/>
      <c r="B409" s="669"/>
      <c r="C409" s="669"/>
      <c r="D409" s="669"/>
      <c r="E409" s="669"/>
      <c r="F409" s="669"/>
      <c r="G409" s="669"/>
      <c r="H409" s="669"/>
      <c r="I409" s="669"/>
      <c r="J409" s="669"/>
      <c r="K409" s="669"/>
      <c r="L409" s="669"/>
      <c r="M409" s="669"/>
      <c r="N409" s="669"/>
      <c r="O409" s="669"/>
      <c r="P409" s="669"/>
      <c r="Q409" s="669"/>
      <c r="R409" s="669"/>
      <c r="S409" s="669"/>
      <c r="T409" s="669"/>
      <c r="U409" s="669"/>
      <c r="V409" s="669"/>
    </row>
    <row r="410" spans="1:22">
      <c r="A410" s="349"/>
      <c r="B410" s="669"/>
      <c r="C410" s="669"/>
      <c r="D410" s="669"/>
      <c r="E410" s="669"/>
      <c r="F410" s="669"/>
      <c r="G410" s="669"/>
      <c r="H410" s="669"/>
      <c r="I410" s="669"/>
      <c r="J410" s="669"/>
      <c r="K410" s="669"/>
      <c r="L410" s="669"/>
      <c r="M410" s="669"/>
      <c r="N410" s="669"/>
      <c r="O410" s="669"/>
      <c r="P410" s="669"/>
      <c r="Q410" s="669"/>
      <c r="R410" s="669"/>
      <c r="S410" s="669"/>
      <c r="T410" s="669"/>
      <c r="U410" s="669"/>
      <c r="V410" s="669"/>
    </row>
    <row r="411" spans="1:22">
      <c r="A411" s="349"/>
      <c r="B411" s="669"/>
      <c r="C411" s="669"/>
      <c r="D411" s="669"/>
      <c r="E411" s="669"/>
      <c r="F411" s="669"/>
      <c r="G411" s="669"/>
      <c r="H411" s="669"/>
      <c r="I411" s="669"/>
      <c r="J411" s="669"/>
      <c r="K411" s="669"/>
      <c r="L411" s="669"/>
      <c r="M411" s="669"/>
      <c r="N411" s="669"/>
      <c r="O411" s="669"/>
      <c r="P411" s="669"/>
      <c r="Q411" s="669"/>
      <c r="R411" s="669"/>
      <c r="S411" s="669"/>
      <c r="T411" s="669"/>
      <c r="U411" s="669"/>
      <c r="V411" s="669"/>
    </row>
    <row r="412" spans="1:22">
      <c r="A412" s="349"/>
      <c r="B412" s="669"/>
      <c r="C412" s="669"/>
      <c r="D412" s="669"/>
      <c r="E412" s="669"/>
      <c r="F412" s="669"/>
      <c r="G412" s="669"/>
      <c r="H412" s="669"/>
      <c r="I412" s="669"/>
      <c r="J412" s="669"/>
      <c r="K412" s="669"/>
      <c r="L412" s="669"/>
      <c r="M412" s="669"/>
      <c r="N412" s="669"/>
      <c r="O412" s="669"/>
      <c r="P412" s="669"/>
      <c r="Q412" s="669"/>
      <c r="R412" s="669"/>
      <c r="S412" s="669"/>
      <c r="T412" s="669"/>
      <c r="U412" s="669"/>
      <c r="V412" s="669"/>
    </row>
    <row r="413" spans="1:22">
      <c r="A413" s="349"/>
      <c r="B413" s="669"/>
      <c r="C413" s="669"/>
      <c r="D413" s="669"/>
      <c r="E413" s="669"/>
      <c r="F413" s="669"/>
      <c r="G413" s="669"/>
      <c r="H413" s="669"/>
      <c r="I413" s="669"/>
      <c r="J413" s="669"/>
      <c r="K413" s="669"/>
      <c r="L413" s="669"/>
      <c r="M413" s="669"/>
      <c r="N413" s="669"/>
      <c r="O413" s="669"/>
      <c r="P413" s="669"/>
      <c r="Q413" s="669"/>
      <c r="R413" s="669"/>
      <c r="S413" s="669"/>
      <c r="T413" s="669"/>
      <c r="U413" s="669"/>
      <c r="V413" s="669"/>
    </row>
    <row r="414" spans="1:22">
      <c r="A414" s="349"/>
      <c r="B414" s="669"/>
      <c r="C414" s="669"/>
      <c r="D414" s="669"/>
      <c r="E414" s="669"/>
      <c r="F414" s="669"/>
      <c r="G414" s="669"/>
      <c r="H414" s="669"/>
      <c r="I414" s="669"/>
      <c r="J414" s="669"/>
      <c r="K414" s="669"/>
      <c r="L414" s="669"/>
      <c r="M414" s="669"/>
      <c r="N414" s="669"/>
      <c r="O414" s="669"/>
      <c r="P414" s="669"/>
      <c r="Q414" s="669"/>
      <c r="R414" s="669"/>
      <c r="S414" s="669"/>
      <c r="T414" s="669"/>
      <c r="U414" s="669"/>
      <c r="V414" s="669"/>
    </row>
    <row r="415" spans="1:22">
      <c r="A415" s="349"/>
      <c r="B415" s="669"/>
      <c r="C415" s="669"/>
      <c r="D415" s="669"/>
      <c r="E415" s="669"/>
      <c r="F415" s="669"/>
      <c r="G415" s="669"/>
      <c r="H415" s="669"/>
      <c r="I415" s="669"/>
      <c r="J415" s="669"/>
      <c r="K415" s="669"/>
      <c r="L415" s="669"/>
      <c r="M415" s="669"/>
      <c r="N415" s="669"/>
      <c r="O415" s="669"/>
      <c r="P415" s="669"/>
      <c r="Q415" s="669"/>
      <c r="R415" s="669"/>
      <c r="S415" s="669"/>
      <c r="T415" s="669"/>
      <c r="U415" s="669"/>
      <c r="V415" s="669"/>
    </row>
    <row r="416" spans="1:22">
      <c r="A416" s="349"/>
      <c r="B416" s="669"/>
      <c r="C416" s="669"/>
      <c r="D416" s="669"/>
      <c r="E416" s="669"/>
      <c r="F416" s="669"/>
      <c r="G416" s="669"/>
      <c r="H416" s="669"/>
      <c r="I416" s="669"/>
      <c r="J416" s="669"/>
      <c r="K416" s="669"/>
      <c r="L416" s="669"/>
      <c r="M416" s="669"/>
      <c r="N416" s="669"/>
      <c r="O416" s="669"/>
      <c r="P416" s="669"/>
      <c r="Q416" s="669"/>
      <c r="R416" s="669"/>
      <c r="S416" s="669"/>
      <c r="T416" s="669"/>
      <c r="U416" s="669"/>
      <c r="V416" s="669"/>
    </row>
    <row r="417" spans="1:22">
      <c r="A417" s="349"/>
      <c r="B417" s="669"/>
      <c r="C417" s="669"/>
      <c r="D417" s="669"/>
      <c r="E417" s="669"/>
      <c r="F417" s="669"/>
      <c r="G417" s="669"/>
      <c r="H417" s="669"/>
      <c r="I417" s="669"/>
      <c r="J417" s="669"/>
      <c r="K417" s="669"/>
      <c r="L417" s="669"/>
      <c r="M417" s="669"/>
      <c r="N417" s="669"/>
      <c r="O417" s="669"/>
      <c r="P417" s="669"/>
      <c r="Q417" s="669"/>
      <c r="R417" s="669"/>
      <c r="S417" s="669"/>
      <c r="T417" s="669"/>
      <c r="U417" s="669"/>
      <c r="V417" s="669"/>
    </row>
    <row r="418" spans="1:22">
      <c r="A418" s="349"/>
      <c r="B418" s="669"/>
      <c r="C418" s="669"/>
      <c r="D418" s="669"/>
      <c r="E418" s="669"/>
      <c r="F418" s="669"/>
      <c r="G418" s="669"/>
      <c r="H418" s="669"/>
      <c r="I418" s="669"/>
      <c r="J418" s="669"/>
      <c r="K418" s="669"/>
      <c r="L418" s="669"/>
      <c r="M418" s="669"/>
      <c r="N418" s="669"/>
      <c r="O418" s="669"/>
      <c r="P418" s="669"/>
      <c r="Q418" s="669"/>
      <c r="R418" s="669"/>
      <c r="S418" s="669"/>
      <c r="T418" s="669"/>
      <c r="U418" s="669"/>
      <c r="V418" s="669"/>
    </row>
    <row r="419" spans="1:22">
      <c r="A419" s="349"/>
      <c r="B419" s="669"/>
      <c r="C419" s="669"/>
      <c r="D419" s="669"/>
      <c r="E419" s="669"/>
      <c r="F419" s="669"/>
      <c r="G419" s="669"/>
      <c r="H419" s="669"/>
      <c r="I419" s="669"/>
      <c r="J419" s="669"/>
      <c r="K419" s="669"/>
      <c r="L419" s="669"/>
      <c r="M419" s="669"/>
      <c r="N419" s="669"/>
      <c r="O419" s="669"/>
      <c r="P419" s="669"/>
      <c r="Q419" s="669"/>
      <c r="R419" s="669"/>
      <c r="S419" s="669"/>
      <c r="T419" s="669"/>
      <c r="U419" s="669"/>
      <c r="V419" s="669"/>
    </row>
    <row r="420" spans="1:22">
      <c r="A420" s="349"/>
      <c r="B420" s="669"/>
      <c r="C420" s="669"/>
      <c r="D420" s="669"/>
      <c r="E420" s="669"/>
      <c r="F420" s="669"/>
      <c r="G420" s="669"/>
      <c r="H420" s="669"/>
      <c r="I420" s="669"/>
      <c r="J420" s="669"/>
      <c r="K420" s="669"/>
      <c r="L420" s="669"/>
      <c r="M420" s="669"/>
      <c r="N420" s="669"/>
      <c r="O420" s="669"/>
      <c r="P420" s="669"/>
      <c r="Q420" s="669"/>
      <c r="R420" s="669"/>
      <c r="S420" s="669"/>
      <c r="T420" s="669"/>
      <c r="U420" s="669"/>
      <c r="V420" s="669"/>
    </row>
    <row r="421" spans="1:22">
      <c r="A421" s="349"/>
      <c r="B421" s="669"/>
      <c r="C421" s="669"/>
      <c r="D421" s="669"/>
      <c r="E421" s="669"/>
      <c r="F421" s="669"/>
      <c r="G421" s="669"/>
      <c r="H421" s="669"/>
      <c r="I421" s="669"/>
      <c r="J421" s="669"/>
      <c r="K421" s="669"/>
      <c r="L421" s="669"/>
      <c r="M421" s="669"/>
      <c r="N421" s="669"/>
      <c r="O421" s="669"/>
      <c r="P421" s="669"/>
      <c r="Q421" s="669"/>
      <c r="R421" s="669"/>
      <c r="S421" s="669"/>
      <c r="T421" s="669"/>
      <c r="U421" s="669"/>
      <c r="V421" s="669"/>
    </row>
    <row r="422" spans="1:22">
      <c r="A422" s="349"/>
      <c r="B422" s="669"/>
      <c r="C422" s="669"/>
      <c r="D422" s="669"/>
      <c r="E422" s="669"/>
      <c r="F422" s="669"/>
      <c r="G422" s="669"/>
      <c r="H422" s="669"/>
      <c r="I422" s="669"/>
      <c r="J422" s="669"/>
      <c r="K422" s="669"/>
      <c r="L422" s="669"/>
      <c r="M422" s="669"/>
      <c r="N422" s="669"/>
      <c r="O422" s="669"/>
      <c r="P422" s="669"/>
      <c r="Q422" s="669"/>
      <c r="R422" s="669"/>
      <c r="S422" s="669"/>
      <c r="T422" s="669"/>
      <c r="U422" s="669"/>
      <c r="V422" s="669"/>
    </row>
    <row r="423" spans="1:22">
      <c r="A423" s="349"/>
      <c r="B423" s="669"/>
      <c r="C423" s="669"/>
      <c r="D423" s="669"/>
      <c r="E423" s="669"/>
      <c r="F423" s="669"/>
      <c r="G423" s="669"/>
      <c r="H423" s="669"/>
      <c r="I423" s="669"/>
      <c r="J423" s="669"/>
      <c r="K423" s="669"/>
      <c r="L423" s="669"/>
      <c r="M423" s="669"/>
      <c r="N423" s="669"/>
      <c r="O423" s="669"/>
      <c r="P423" s="669"/>
      <c r="Q423" s="669"/>
      <c r="R423" s="669"/>
      <c r="S423" s="669"/>
      <c r="T423" s="669"/>
      <c r="U423" s="669"/>
      <c r="V423" s="669"/>
    </row>
    <row r="424" spans="1:22">
      <c r="A424" s="349"/>
      <c r="B424" s="669"/>
      <c r="C424" s="669"/>
      <c r="D424" s="669"/>
      <c r="E424" s="669"/>
      <c r="F424" s="669"/>
      <c r="G424" s="669"/>
      <c r="H424" s="669"/>
      <c r="I424" s="669"/>
      <c r="J424" s="669"/>
      <c r="K424" s="669"/>
      <c r="L424" s="669"/>
      <c r="M424" s="669"/>
      <c r="N424" s="669"/>
      <c r="O424" s="669"/>
      <c r="P424" s="669"/>
      <c r="Q424" s="669"/>
      <c r="R424" s="669"/>
      <c r="S424" s="669"/>
      <c r="T424" s="669"/>
      <c r="U424" s="669"/>
      <c r="V424" s="669"/>
    </row>
    <row r="425" spans="1:22">
      <c r="A425" s="349"/>
      <c r="B425" s="669"/>
      <c r="C425" s="669"/>
      <c r="D425" s="669"/>
      <c r="E425" s="669"/>
      <c r="F425" s="669"/>
      <c r="G425" s="669"/>
      <c r="H425" s="669"/>
      <c r="I425" s="669"/>
      <c r="J425" s="669"/>
      <c r="K425" s="669"/>
      <c r="L425" s="669"/>
      <c r="M425" s="669"/>
      <c r="N425" s="669"/>
      <c r="O425" s="669"/>
      <c r="P425" s="669"/>
      <c r="Q425" s="669"/>
      <c r="R425" s="669"/>
      <c r="S425" s="669"/>
      <c r="T425" s="669"/>
      <c r="U425" s="669"/>
      <c r="V425" s="669"/>
    </row>
    <row r="426" spans="1:22">
      <c r="A426" s="349"/>
      <c r="B426" s="669"/>
      <c r="C426" s="669"/>
      <c r="D426" s="669"/>
      <c r="E426" s="669"/>
      <c r="F426" s="669"/>
      <c r="G426" s="669"/>
      <c r="H426" s="669"/>
      <c r="I426" s="669"/>
      <c r="J426" s="669"/>
      <c r="K426" s="669"/>
      <c r="L426" s="669"/>
      <c r="M426" s="669"/>
      <c r="N426" s="669"/>
      <c r="O426" s="669"/>
      <c r="P426" s="669"/>
      <c r="Q426" s="669"/>
      <c r="R426" s="669"/>
      <c r="S426" s="669"/>
      <c r="T426" s="669"/>
      <c r="U426" s="669"/>
      <c r="V426" s="669"/>
    </row>
    <row r="427" spans="1:22">
      <c r="A427" s="349"/>
      <c r="B427" s="669"/>
      <c r="C427" s="669"/>
      <c r="D427" s="669"/>
      <c r="E427" s="669"/>
      <c r="F427" s="669"/>
      <c r="G427" s="669"/>
      <c r="H427" s="669"/>
      <c r="I427" s="669"/>
      <c r="J427" s="669"/>
      <c r="K427" s="669"/>
      <c r="L427" s="669"/>
      <c r="M427" s="669"/>
      <c r="N427" s="669"/>
      <c r="O427" s="669"/>
      <c r="P427" s="669"/>
      <c r="Q427" s="669"/>
      <c r="R427" s="669"/>
      <c r="S427" s="669"/>
      <c r="T427" s="669"/>
      <c r="U427" s="669"/>
      <c r="V427" s="669"/>
    </row>
    <row r="428" spans="1:22">
      <c r="A428" s="349"/>
      <c r="B428" s="669"/>
      <c r="C428" s="669"/>
      <c r="D428" s="669"/>
      <c r="E428" s="669"/>
      <c r="F428" s="669"/>
      <c r="G428" s="669"/>
      <c r="H428" s="669"/>
      <c r="I428" s="669"/>
      <c r="J428" s="669"/>
      <c r="K428" s="669"/>
      <c r="L428" s="669"/>
      <c r="M428" s="669"/>
      <c r="N428" s="669"/>
      <c r="O428" s="669"/>
      <c r="P428" s="669"/>
      <c r="Q428" s="669"/>
      <c r="R428" s="669"/>
      <c r="S428" s="669"/>
      <c r="T428" s="669"/>
      <c r="U428" s="669"/>
      <c r="V428" s="669"/>
    </row>
    <row r="429" spans="1:22">
      <c r="A429" s="349"/>
      <c r="B429" s="669"/>
      <c r="C429" s="669"/>
      <c r="D429" s="669"/>
      <c r="E429" s="669"/>
      <c r="F429" s="669"/>
      <c r="G429" s="669"/>
      <c r="H429" s="669"/>
      <c r="I429" s="669"/>
      <c r="J429" s="669"/>
      <c r="K429" s="669"/>
      <c r="L429" s="669"/>
      <c r="M429" s="669"/>
      <c r="N429" s="669"/>
      <c r="O429" s="669"/>
      <c r="P429" s="669"/>
      <c r="Q429" s="669"/>
      <c r="R429" s="669"/>
      <c r="S429" s="669"/>
      <c r="T429" s="669"/>
      <c r="U429" s="669"/>
      <c r="V429" s="669"/>
    </row>
    <row r="430" spans="1:22">
      <c r="A430" s="349"/>
      <c r="B430" s="669"/>
      <c r="C430" s="669"/>
      <c r="D430" s="669"/>
      <c r="E430" s="669"/>
      <c r="F430" s="669"/>
      <c r="G430" s="669"/>
      <c r="H430" s="669"/>
      <c r="I430" s="669"/>
      <c r="J430" s="669"/>
      <c r="K430" s="669"/>
      <c r="L430" s="669"/>
      <c r="M430" s="669"/>
      <c r="N430" s="669"/>
      <c r="O430" s="669"/>
      <c r="P430" s="669"/>
      <c r="Q430" s="669"/>
      <c r="R430" s="669"/>
      <c r="S430" s="669"/>
      <c r="T430" s="669"/>
      <c r="U430" s="669"/>
      <c r="V430" s="669"/>
    </row>
    <row r="431" spans="1:22">
      <c r="A431" s="349"/>
      <c r="B431" s="669"/>
      <c r="C431" s="669"/>
      <c r="D431" s="669"/>
      <c r="E431" s="669"/>
      <c r="F431" s="669"/>
      <c r="G431" s="669"/>
      <c r="H431" s="669"/>
      <c r="I431" s="669"/>
      <c r="J431" s="669"/>
      <c r="K431" s="669"/>
      <c r="L431" s="669"/>
      <c r="M431" s="669"/>
      <c r="N431" s="669"/>
      <c r="O431" s="669"/>
      <c r="P431" s="669"/>
      <c r="Q431" s="669"/>
      <c r="R431" s="669"/>
      <c r="S431" s="669"/>
      <c r="T431" s="669"/>
      <c r="U431" s="669"/>
      <c r="V431" s="669"/>
    </row>
    <row r="432" spans="1:22">
      <c r="A432" s="349"/>
      <c r="B432" s="669"/>
      <c r="C432" s="669"/>
      <c r="D432" s="669"/>
      <c r="E432" s="669"/>
      <c r="F432" s="669"/>
      <c r="G432" s="669"/>
      <c r="H432" s="669"/>
      <c r="I432" s="669"/>
      <c r="J432" s="669"/>
      <c r="K432" s="669"/>
      <c r="L432" s="669"/>
      <c r="M432" s="669"/>
      <c r="N432" s="669"/>
      <c r="O432" s="669"/>
      <c r="P432" s="669"/>
      <c r="Q432" s="669"/>
      <c r="R432" s="669"/>
      <c r="S432" s="669"/>
      <c r="T432" s="669"/>
      <c r="U432" s="669"/>
      <c r="V432" s="669"/>
    </row>
    <row r="433" spans="1:22">
      <c r="A433" s="349"/>
      <c r="B433" s="669"/>
      <c r="C433" s="669"/>
      <c r="D433" s="669"/>
      <c r="E433" s="669"/>
      <c r="F433" s="669"/>
      <c r="G433" s="669"/>
      <c r="H433" s="669"/>
      <c r="I433" s="669"/>
      <c r="J433" s="669"/>
      <c r="K433" s="669"/>
      <c r="L433" s="669"/>
      <c r="M433" s="669"/>
      <c r="N433" s="669"/>
      <c r="O433" s="669"/>
      <c r="P433" s="669"/>
      <c r="Q433" s="669"/>
      <c r="R433" s="669"/>
      <c r="S433" s="669"/>
      <c r="T433" s="669"/>
      <c r="U433" s="669"/>
      <c r="V433" s="669"/>
    </row>
    <row r="434" spans="1:22">
      <c r="A434" s="349"/>
      <c r="B434" s="669"/>
      <c r="C434" s="669"/>
      <c r="D434" s="669"/>
      <c r="E434" s="669"/>
      <c r="F434" s="669"/>
      <c r="G434" s="669"/>
      <c r="H434" s="669"/>
      <c r="I434" s="669"/>
      <c r="J434" s="669"/>
      <c r="K434" s="669"/>
      <c r="L434" s="669"/>
      <c r="M434" s="669"/>
      <c r="N434" s="669"/>
      <c r="O434" s="669"/>
      <c r="P434" s="669"/>
      <c r="Q434" s="669"/>
      <c r="R434" s="669"/>
      <c r="S434" s="669"/>
      <c r="T434" s="669"/>
      <c r="U434" s="669"/>
      <c r="V434" s="669"/>
    </row>
    <row r="435" spans="1:22">
      <c r="A435" s="349"/>
      <c r="B435" s="669"/>
      <c r="C435" s="669"/>
      <c r="D435" s="669"/>
      <c r="E435" s="669"/>
      <c r="F435" s="669"/>
      <c r="G435" s="669"/>
      <c r="H435" s="669"/>
      <c r="I435" s="669"/>
      <c r="J435" s="669"/>
      <c r="K435" s="669"/>
      <c r="L435" s="669"/>
      <c r="M435" s="669"/>
      <c r="N435" s="669"/>
      <c r="O435" s="669"/>
      <c r="P435" s="669"/>
      <c r="Q435" s="669"/>
      <c r="R435" s="669"/>
      <c r="S435" s="669"/>
      <c r="T435" s="669"/>
      <c r="U435" s="669"/>
      <c r="V435" s="669"/>
    </row>
    <row r="436" spans="1:22">
      <c r="A436" s="349"/>
      <c r="B436" s="669"/>
      <c r="C436" s="669"/>
      <c r="D436" s="669"/>
      <c r="E436" s="669"/>
      <c r="F436" s="669"/>
      <c r="G436" s="669"/>
      <c r="H436" s="669"/>
      <c r="I436" s="669"/>
      <c r="J436" s="669"/>
      <c r="K436" s="669"/>
      <c r="L436" s="669"/>
      <c r="M436" s="669"/>
      <c r="N436" s="669"/>
      <c r="O436" s="669"/>
      <c r="P436" s="669"/>
      <c r="Q436" s="669"/>
      <c r="R436" s="669"/>
      <c r="S436" s="669"/>
      <c r="T436" s="669"/>
      <c r="U436" s="669"/>
      <c r="V436" s="669"/>
    </row>
    <row r="437" spans="1:22">
      <c r="A437" s="349"/>
      <c r="B437" s="669"/>
      <c r="C437" s="669"/>
      <c r="D437" s="669"/>
      <c r="E437" s="669"/>
      <c r="F437" s="669"/>
      <c r="G437" s="669"/>
      <c r="H437" s="669"/>
      <c r="I437" s="669"/>
      <c r="J437" s="669"/>
      <c r="K437" s="669"/>
      <c r="L437" s="669"/>
      <c r="M437" s="669"/>
      <c r="N437" s="669"/>
      <c r="O437" s="669"/>
      <c r="P437" s="669"/>
      <c r="Q437" s="669"/>
      <c r="R437" s="669"/>
      <c r="S437" s="669"/>
      <c r="T437" s="669"/>
      <c r="U437" s="669"/>
      <c r="V437" s="669"/>
    </row>
    <row r="438" spans="1:22">
      <c r="A438" s="349"/>
      <c r="B438" s="669"/>
      <c r="C438" s="669"/>
      <c r="D438" s="669"/>
      <c r="E438" s="669"/>
      <c r="F438" s="669"/>
      <c r="G438" s="669"/>
      <c r="H438" s="669"/>
      <c r="I438" s="669"/>
      <c r="J438" s="669"/>
      <c r="K438" s="669"/>
      <c r="L438" s="669"/>
      <c r="M438" s="669"/>
      <c r="N438" s="669"/>
      <c r="O438" s="669"/>
      <c r="P438" s="669"/>
      <c r="Q438" s="669"/>
      <c r="R438" s="669"/>
      <c r="S438" s="669"/>
      <c r="T438" s="669"/>
      <c r="U438" s="669"/>
      <c r="V438" s="669"/>
    </row>
    <row r="439" spans="1:22">
      <c r="A439" s="349"/>
      <c r="B439" s="669"/>
      <c r="C439" s="669"/>
      <c r="D439" s="669"/>
      <c r="E439" s="669"/>
      <c r="F439" s="669"/>
      <c r="G439" s="669"/>
      <c r="H439" s="669"/>
      <c r="I439" s="669"/>
      <c r="J439" s="669"/>
      <c r="K439" s="669"/>
      <c r="L439" s="669"/>
      <c r="M439" s="669"/>
      <c r="N439" s="669"/>
      <c r="O439" s="669"/>
      <c r="P439" s="669"/>
      <c r="Q439" s="669"/>
      <c r="R439" s="669"/>
      <c r="S439" s="669"/>
      <c r="T439" s="669"/>
      <c r="U439" s="669"/>
      <c r="V439" s="669"/>
    </row>
    <row r="440" spans="1:22">
      <c r="A440" s="349"/>
      <c r="B440" s="669"/>
      <c r="C440" s="669"/>
      <c r="D440" s="669"/>
      <c r="E440" s="669"/>
      <c r="F440" s="669"/>
      <c r="G440" s="669"/>
      <c r="H440" s="669"/>
      <c r="I440" s="669"/>
      <c r="J440" s="669"/>
      <c r="K440" s="669"/>
      <c r="L440" s="669"/>
      <c r="M440" s="669"/>
      <c r="N440" s="669"/>
      <c r="O440" s="669"/>
      <c r="P440" s="669"/>
      <c r="Q440" s="669"/>
      <c r="R440" s="669"/>
      <c r="S440" s="669"/>
      <c r="T440" s="669"/>
      <c r="U440" s="669"/>
      <c r="V440" s="669"/>
    </row>
    <row r="441" spans="1:22">
      <c r="A441" s="349"/>
      <c r="B441" s="669"/>
      <c r="C441" s="669"/>
      <c r="D441" s="669"/>
      <c r="E441" s="669"/>
      <c r="F441" s="669"/>
      <c r="G441" s="669"/>
      <c r="H441" s="669"/>
      <c r="I441" s="669"/>
      <c r="J441" s="669"/>
      <c r="K441" s="669"/>
      <c r="L441" s="669"/>
      <c r="M441" s="669"/>
      <c r="N441" s="669"/>
      <c r="O441" s="669"/>
      <c r="P441" s="669"/>
      <c r="Q441" s="669"/>
      <c r="R441" s="669"/>
      <c r="S441" s="669"/>
      <c r="T441" s="669"/>
      <c r="U441" s="669"/>
      <c r="V441" s="669"/>
    </row>
    <row r="442" spans="1:22">
      <c r="A442" s="349"/>
      <c r="B442" s="669"/>
      <c r="C442" s="669"/>
      <c r="D442" s="669"/>
      <c r="E442" s="669"/>
      <c r="F442" s="669"/>
      <c r="G442" s="669"/>
      <c r="H442" s="669"/>
      <c r="I442" s="669"/>
      <c r="J442" s="669"/>
      <c r="K442" s="669"/>
      <c r="L442" s="669"/>
      <c r="M442" s="669"/>
      <c r="N442" s="669"/>
      <c r="O442" s="669"/>
      <c r="P442" s="669"/>
      <c r="Q442" s="669"/>
      <c r="R442" s="669"/>
      <c r="S442" s="669"/>
      <c r="T442" s="669"/>
      <c r="U442" s="669"/>
      <c r="V442" s="669"/>
    </row>
    <row r="443" spans="1:22">
      <c r="A443" s="349"/>
      <c r="B443" s="669"/>
      <c r="C443" s="669"/>
      <c r="D443" s="669"/>
      <c r="E443" s="669"/>
      <c r="F443" s="669"/>
      <c r="G443" s="669"/>
      <c r="H443" s="669"/>
      <c r="I443" s="669"/>
      <c r="J443" s="669"/>
      <c r="K443" s="669"/>
      <c r="L443" s="669"/>
      <c r="M443" s="669"/>
      <c r="N443" s="669"/>
      <c r="O443" s="669"/>
      <c r="P443" s="669"/>
      <c r="Q443" s="669"/>
      <c r="R443" s="669"/>
      <c r="S443" s="669"/>
      <c r="T443" s="669"/>
      <c r="U443" s="669"/>
      <c r="V443" s="669"/>
    </row>
    <row r="444" spans="1:22">
      <c r="A444" s="349"/>
      <c r="B444" s="669"/>
      <c r="C444" s="669"/>
      <c r="D444" s="669"/>
      <c r="E444" s="669"/>
      <c r="F444" s="669"/>
      <c r="G444" s="669"/>
      <c r="H444" s="669"/>
      <c r="I444" s="669"/>
      <c r="J444" s="669"/>
      <c r="K444" s="669"/>
      <c r="L444" s="669"/>
      <c r="M444" s="669"/>
      <c r="N444" s="669"/>
      <c r="O444" s="669"/>
      <c r="P444" s="669"/>
      <c r="Q444" s="669"/>
      <c r="R444" s="669"/>
      <c r="S444" s="669"/>
      <c r="T444" s="669"/>
      <c r="U444" s="669"/>
      <c r="V444" s="669"/>
    </row>
    <row r="445" spans="1:22">
      <c r="A445" s="349"/>
      <c r="B445" s="669"/>
      <c r="C445" s="669"/>
      <c r="D445" s="669"/>
      <c r="E445" s="669"/>
      <c r="F445" s="669"/>
      <c r="G445" s="669"/>
      <c r="H445" s="669"/>
      <c r="I445" s="669"/>
      <c r="J445" s="669"/>
      <c r="K445" s="669"/>
      <c r="L445" s="669"/>
      <c r="M445" s="669"/>
      <c r="N445" s="669"/>
      <c r="O445" s="669"/>
      <c r="P445" s="669"/>
      <c r="Q445" s="669"/>
      <c r="R445" s="669"/>
      <c r="S445" s="669"/>
      <c r="T445" s="669"/>
      <c r="U445" s="669"/>
      <c r="V445" s="669"/>
    </row>
    <row r="446" spans="1:22">
      <c r="A446" s="349"/>
      <c r="B446" s="669"/>
      <c r="C446" s="669"/>
      <c r="D446" s="669"/>
      <c r="E446" s="669"/>
      <c r="F446" s="669"/>
      <c r="G446" s="669"/>
      <c r="H446" s="669"/>
      <c r="I446" s="669"/>
      <c r="J446" s="669"/>
      <c r="K446" s="669"/>
      <c r="L446" s="669"/>
      <c r="M446" s="669"/>
      <c r="N446" s="669"/>
      <c r="O446" s="669"/>
      <c r="P446" s="669"/>
      <c r="Q446" s="669"/>
      <c r="R446" s="669"/>
      <c r="S446" s="669"/>
      <c r="T446" s="669"/>
      <c r="U446" s="669"/>
      <c r="V446" s="669"/>
    </row>
    <row r="447" spans="1:22">
      <c r="A447" s="349"/>
      <c r="B447" s="669"/>
      <c r="C447" s="669"/>
      <c r="D447" s="669"/>
      <c r="E447" s="669"/>
      <c r="F447" s="669"/>
      <c r="G447" s="669"/>
      <c r="H447" s="669"/>
      <c r="I447" s="669"/>
      <c r="J447" s="669"/>
      <c r="K447" s="669"/>
      <c r="L447" s="669"/>
      <c r="M447" s="669"/>
      <c r="N447" s="669"/>
      <c r="O447" s="669"/>
      <c r="P447" s="669"/>
      <c r="Q447" s="669"/>
      <c r="R447" s="669"/>
      <c r="S447" s="669"/>
      <c r="T447" s="669"/>
      <c r="U447" s="669"/>
      <c r="V447" s="669"/>
    </row>
    <row r="448" spans="1:22">
      <c r="A448" s="349"/>
      <c r="B448" s="669"/>
      <c r="C448" s="669"/>
      <c r="D448" s="669"/>
      <c r="E448" s="669"/>
      <c r="F448" s="669"/>
      <c r="G448" s="669"/>
      <c r="H448" s="669"/>
      <c r="I448" s="669"/>
      <c r="J448" s="669"/>
      <c r="K448" s="669"/>
      <c r="L448" s="669"/>
      <c r="M448" s="669"/>
      <c r="N448" s="669"/>
      <c r="O448" s="669"/>
      <c r="P448" s="669"/>
      <c r="Q448" s="669"/>
      <c r="R448" s="669"/>
      <c r="S448" s="669"/>
      <c r="T448" s="669"/>
      <c r="U448" s="669"/>
      <c r="V448" s="669"/>
    </row>
    <row r="449" spans="1:22">
      <c r="A449" s="349"/>
      <c r="B449" s="669"/>
      <c r="C449" s="669"/>
      <c r="D449" s="669"/>
      <c r="E449" s="669"/>
      <c r="F449" s="669"/>
      <c r="G449" s="669"/>
      <c r="H449" s="669"/>
      <c r="I449" s="669"/>
      <c r="J449" s="669"/>
      <c r="K449" s="669"/>
      <c r="L449" s="669"/>
      <c r="M449" s="669"/>
      <c r="N449" s="669"/>
      <c r="O449" s="669"/>
      <c r="P449" s="669"/>
      <c r="Q449" s="669"/>
      <c r="R449" s="669"/>
      <c r="S449" s="669"/>
      <c r="T449" s="669"/>
      <c r="U449" s="669"/>
      <c r="V449" s="669"/>
    </row>
    <row r="450" spans="1:22">
      <c r="A450" s="349"/>
      <c r="B450" s="669"/>
      <c r="C450" s="669"/>
      <c r="D450" s="669"/>
      <c r="E450" s="669"/>
      <c r="F450" s="669"/>
      <c r="G450" s="669"/>
      <c r="H450" s="669"/>
      <c r="I450" s="669"/>
      <c r="J450" s="669"/>
      <c r="K450" s="669"/>
      <c r="L450" s="669"/>
      <c r="M450" s="669"/>
      <c r="N450" s="669"/>
      <c r="O450" s="669"/>
      <c r="P450" s="669"/>
      <c r="Q450" s="669"/>
      <c r="R450" s="669"/>
      <c r="S450" s="669"/>
      <c r="T450" s="669"/>
      <c r="U450" s="669"/>
      <c r="V450" s="669"/>
    </row>
    <row r="451" spans="1:22">
      <c r="A451" s="349"/>
      <c r="B451" s="669"/>
      <c r="C451" s="669"/>
      <c r="D451" s="669"/>
      <c r="E451" s="669"/>
      <c r="F451" s="669"/>
      <c r="G451" s="669"/>
      <c r="H451" s="669"/>
      <c r="I451" s="669"/>
      <c r="J451" s="669"/>
      <c r="K451" s="669"/>
      <c r="L451" s="669"/>
      <c r="M451" s="669"/>
      <c r="N451" s="669"/>
      <c r="O451" s="669"/>
      <c r="P451" s="669"/>
      <c r="Q451" s="669"/>
      <c r="R451" s="669"/>
      <c r="S451" s="669"/>
      <c r="T451" s="669"/>
      <c r="U451" s="669"/>
      <c r="V451" s="669"/>
    </row>
    <row r="452" spans="1:22">
      <c r="A452" s="349"/>
      <c r="B452" s="669"/>
      <c r="C452" s="669"/>
      <c r="D452" s="669"/>
      <c r="E452" s="669"/>
      <c r="F452" s="669"/>
      <c r="G452" s="669"/>
      <c r="H452" s="669"/>
      <c r="I452" s="669"/>
      <c r="J452" s="669"/>
      <c r="K452" s="669"/>
      <c r="L452" s="669"/>
      <c r="M452" s="669"/>
      <c r="N452" s="669"/>
      <c r="O452" s="669"/>
      <c r="P452" s="669"/>
      <c r="Q452" s="669"/>
      <c r="R452" s="669"/>
      <c r="S452" s="669"/>
      <c r="T452" s="669"/>
      <c r="U452" s="669"/>
      <c r="V452" s="669"/>
    </row>
    <row r="453" spans="1:22">
      <c r="A453" s="349"/>
      <c r="B453" s="669"/>
      <c r="C453" s="669"/>
      <c r="D453" s="669"/>
      <c r="E453" s="669"/>
      <c r="F453" s="669"/>
      <c r="G453" s="669"/>
      <c r="H453" s="669"/>
      <c r="I453" s="669"/>
      <c r="J453" s="669"/>
      <c r="K453" s="669"/>
      <c r="L453" s="669"/>
      <c r="M453" s="669"/>
      <c r="N453" s="669"/>
      <c r="O453" s="669"/>
      <c r="P453" s="669"/>
      <c r="Q453" s="669"/>
      <c r="R453" s="669"/>
      <c r="S453" s="669"/>
      <c r="T453" s="669"/>
      <c r="U453" s="669"/>
      <c r="V453" s="669"/>
    </row>
    <row r="454" spans="1:22">
      <c r="A454" s="349"/>
      <c r="B454" s="669"/>
      <c r="C454" s="669"/>
      <c r="D454" s="669"/>
      <c r="E454" s="669"/>
      <c r="F454" s="669"/>
      <c r="G454" s="669"/>
      <c r="H454" s="669"/>
      <c r="I454" s="669"/>
      <c r="J454" s="669"/>
      <c r="K454" s="669"/>
      <c r="L454" s="669"/>
      <c r="M454" s="669"/>
      <c r="N454" s="669"/>
      <c r="O454" s="669"/>
      <c r="P454" s="669"/>
      <c r="Q454" s="669"/>
      <c r="R454" s="669"/>
      <c r="S454" s="669"/>
      <c r="T454" s="669"/>
      <c r="U454" s="669"/>
      <c r="V454" s="669"/>
    </row>
    <row r="455" spans="1:22">
      <c r="A455" s="349"/>
      <c r="B455" s="669"/>
      <c r="C455" s="669"/>
      <c r="D455" s="669"/>
      <c r="E455" s="669"/>
      <c r="F455" s="669"/>
      <c r="G455" s="669"/>
      <c r="H455" s="669"/>
      <c r="I455" s="669"/>
      <c r="J455" s="669"/>
      <c r="K455" s="669"/>
      <c r="L455" s="669"/>
      <c r="M455" s="669"/>
      <c r="N455" s="669"/>
      <c r="O455" s="669"/>
      <c r="P455" s="669"/>
      <c r="Q455" s="669"/>
      <c r="R455" s="669"/>
      <c r="S455" s="669"/>
      <c r="T455" s="669"/>
      <c r="U455" s="669"/>
      <c r="V455" s="669"/>
    </row>
    <row r="456" spans="1:22">
      <c r="A456" s="349"/>
      <c r="B456" s="669"/>
      <c r="C456" s="669"/>
      <c r="D456" s="669"/>
      <c r="E456" s="669"/>
      <c r="F456" s="669"/>
      <c r="G456" s="669"/>
      <c r="H456" s="669"/>
      <c r="I456" s="669"/>
      <c r="J456" s="669"/>
      <c r="K456" s="669"/>
      <c r="L456" s="669"/>
      <c r="M456" s="669"/>
      <c r="N456" s="669"/>
      <c r="O456" s="669"/>
      <c r="P456" s="669"/>
      <c r="Q456" s="669"/>
      <c r="R456" s="669"/>
      <c r="S456" s="669"/>
      <c r="T456" s="669"/>
      <c r="U456" s="669"/>
      <c r="V456" s="669"/>
    </row>
    <row r="457" spans="1:22">
      <c r="A457" s="349"/>
      <c r="B457" s="669"/>
      <c r="C457" s="669"/>
      <c r="D457" s="669"/>
      <c r="E457" s="669"/>
      <c r="F457" s="669"/>
      <c r="G457" s="669"/>
      <c r="H457" s="669"/>
      <c r="I457" s="669"/>
      <c r="J457" s="669"/>
      <c r="K457" s="669"/>
      <c r="L457" s="669"/>
      <c r="M457" s="669"/>
      <c r="N457" s="669"/>
      <c r="O457" s="669"/>
      <c r="P457" s="669"/>
      <c r="Q457" s="669"/>
      <c r="R457" s="669"/>
      <c r="S457" s="669"/>
      <c r="T457" s="669"/>
      <c r="U457" s="669"/>
      <c r="V457" s="669"/>
    </row>
    <row r="458" spans="1:22">
      <c r="A458" s="349"/>
      <c r="B458" s="669"/>
      <c r="C458" s="669"/>
      <c r="D458" s="669"/>
      <c r="E458" s="669"/>
      <c r="F458" s="669"/>
      <c r="G458" s="669"/>
      <c r="H458" s="669"/>
      <c r="I458" s="669"/>
      <c r="J458" s="669"/>
      <c r="K458" s="669"/>
      <c r="L458" s="669"/>
      <c r="M458" s="669"/>
      <c r="N458" s="669"/>
      <c r="O458" s="669"/>
      <c r="P458" s="669"/>
      <c r="Q458" s="669"/>
      <c r="R458" s="669"/>
      <c r="S458" s="669"/>
      <c r="T458" s="669"/>
      <c r="U458" s="669"/>
      <c r="V458" s="669"/>
    </row>
    <row r="459" spans="1:22">
      <c r="A459" s="349"/>
      <c r="B459" s="669"/>
      <c r="C459" s="669"/>
      <c r="D459" s="669"/>
      <c r="E459" s="669"/>
      <c r="F459" s="669"/>
      <c r="G459" s="669"/>
      <c r="H459" s="669"/>
      <c r="I459" s="669"/>
      <c r="J459" s="669"/>
      <c r="K459" s="669"/>
      <c r="L459" s="669"/>
      <c r="M459" s="669"/>
      <c r="N459" s="669"/>
      <c r="O459" s="669"/>
      <c r="P459" s="669"/>
      <c r="Q459" s="669"/>
      <c r="R459" s="669"/>
      <c r="S459" s="669"/>
      <c r="T459" s="669"/>
      <c r="U459" s="669"/>
      <c r="V459" s="669"/>
    </row>
    <row r="460" spans="1:22">
      <c r="A460" s="349"/>
      <c r="B460" s="669"/>
      <c r="C460" s="669"/>
      <c r="D460" s="669"/>
      <c r="E460" s="669"/>
      <c r="F460" s="669"/>
      <c r="G460" s="669"/>
      <c r="H460" s="669"/>
      <c r="I460" s="669"/>
      <c r="J460" s="669"/>
      <c r="K460" s="669"/>
      <c r="L460" s="669"/>
      <c r="M460" s="669"/>
      <c r="N460" s="669"/>
      <c r="O460" s="669"/>
      <c r="P460" s="669"/>
      <c r="Q460" s="669"/>
      <c r="R460" s="669"/>
      <c r="S460" s="669"/>
      <c r="T460" s="669"/>
      <c r="U460" s="669"/>
      <c r="V460" s="669"/>
    </row>
    <row r="461" spans="1:22">
      <c r="A461" s="349"/>
      <c r="B461" s="669"/>
      <c r="C461" s="669"/>
      <c r="D461" s="669"/>
      <c r="E461" s="669"/>
      <c r="F461" s="669"/>
      <c r="G461" s="669"/>
      <c r="H461" s="669"/>
      <c r="I461" s="669"/>
      <c r="J461" s="669"/>
      <c r="K461" s="669"/>
      <c r="L461" s="669"/>
      <c r="M461" s="669"/>
      <c r="N461" s="669"/>
      <c r="O461" s="669"/>
      <c r="P461" s="669"/>
      <c r="Q461" s="669"/>
      <c r="R461" s="669"/>
      <c r="S461" s="669"/>
      <c r="T461" s="669"/>
      <c r="U461" s="669"/>
      <c r="V461" s="669"/>
    </row>
    <row r="462" spans="1:22">
      <c r="A462" s="349"/>
      <c r="B462" s="669"/>
      <c r="C462" s="669"/>
      <c r="D462" s="669"/>
      <c r="E462" s="669"/>
      <c r="F462" s="669"/>
      <c r="G462" s="669"/>
      <c r="H462" s="669"/>
      <c r="I462" s="669"/>
      <c r="J462" s="669"/>
      <c r="K462" s="669"/>
      <c r="L462" s="669"/>
      <c r="M462" s="669"/>
      <c r="N462" s="669"/>
      <c r="O462" s="669"/>
      <c r="P462" s="669"/>
      <c r="Q462" s="669"/>
      <c r="R462" s="669"/>
      <c r="S462" s="669"/>
      <c r="T462" s="669"/>
      <c r="U462" s="669"/>
      <c r="V462" s="669"/>
    </row>
    <row r="463" spans="1:22">
      <c r="A463" s="349"/>
      <c r="B463" s="669"/>
      <c r="C463" s="669"/>
      <c r="D463" s="669"/>
      <c r="E463" s="669"/>
      <c r="F463" s="669"/>
      <c r="G463" s="669"/>
      <c r="H463" s="669"/>
      <c r="I463" s="669"/>
      <c r="J463" s="669"/>
      <c r="K463" s="669"/>
      <c r="L463" s="669"/>
      <c r="M463" s="669"/>
      <c r="N463" s="669"/>
      <c r="O463" s="669"/>
      <c r="P463" s="669"/>
      <c r="Q463" s="669"/>
      <c r="R463" s="669"/>
      <c r="S463" s="669"/>
      <c r="T463" s="669"/>
      <c r="U463" s="669"/>
      <c r="V463" s="669"/>
    </row>
    <row r="464" spans="1:22">
      <c r="A464" s="349"/>
      <c r="B464" s="669"/>
      <c r="C464" s="669"/>
      <c r="D464" s="669"/>
      <c r="E464" s="669"/>
      <c r="F464" s="669"/>
      <c r="G464" s="669"/>
      <c r="H464" s="669"/>
      <c r="I464" s="669"/>
      <c r="J464" s="669"/>
      <c r="K464" s="669"/>
      <c r="L464" s="669"/>
      <c r="M464" s="669"/>
      <c r="N464" s="669"/>
      <c r="O464" s="669"/>
      <c r="P464" s="669"/>
      <c r="Q464" s="669"/>
      <c r="R464" s="669"/>
      <c r="S464" s="669"/>
      <c r="T464" s="669"/>
      <c r="U464" s="669"/>
      <c r="V464" s="669"/>
    </row>
    <row r="465" spans="1:22">
      <c r="A465" s="349"/>
      <c r="B465" s="669"/>
      <c r="C465" s="669"/>
      <c r="D465" s="669"/>
      <c r="E465" s="669"/>
      <c r="F465" s="669"/>
      <c r="G465" s="669"/>
      <c r="H465" s="669"/>
      <c r="I465" s="669"/>
      <c r="J465" s="669"/>
      <c r="K465" s="669"/>
      <c r="L465" s="669"/>
      <c r="M465" s="669"/>
      <c r="N465" s="669"/>
      <c r="O465" s="669"/>
      <c r="P465" s="669"/>
      <c r="Q465" s="669"/>
      <c r="R465" s="669"/>
      <c r="S465" s="669"/>
      <c r="T465" s="669"/>
      <c r="U465" s="669"/>
      <c r="V465" s="669"/>
    </row>
    <row r="466" spans="1:22">
      <c r="A466" s="349"/>
      <c r="B466" s="669"/>
      <c r="C466" s="669"/>
      <c r="D466" s="669"/>
      <c r="E466" s="669"/>
      <c r="F466" s="669"/>
      <c r="G466" s="669"/>
      <c r="H466" s="669"/>
      <c r="I466" s="669"/>
      <c r="J466" s="669"/>
      <c r="K466" s="669"/>
      <c r="L466" s="669"/>
      <c r="M466" s="669"/>
      <c r="N466" s="669"/>
      <c r="O466" s="669"/>
      <c r="P466" s="669"/>
      <c r="Q466" s="669"/>
      <c r="R466" s="669"/>
      <c r="S466" s="669"/>
      <c r="T466" s="669"/>
      <c r="U466" s="669"/>
      <c r="V466" s="669"/>
    </row>
    <row r="467" spans="1:22">
      <c r="A467" s="349"/>
      <c r="B467" s="669"/>
      <c r="C467" s="669"/>
      <c r="D467" s="669"/>
      <c r="E467" s="669"/>
      <c r="F467" s="669"/>
      <c r="G467" s="669"/>
      <c r="H467" s="669"/>
      <c r="I467" s="669"/>
      <c r="J467" s="669"/>
      <c r="K467" s="669"/>
      <c r="L467" s="669"/>
      <c r="M467" s="669"/>
      <c r="N467" s="669"/>
      <c r="O467" s="669"/>
      <c r="P467" s="669"/>
      <c r="Q467" s="669"/>
      <c r="R467" s="669"/>
      <c r="S467" s="669"/>
      <c r="T467" s="669"/>
      <c r="U467" s="669"/>
      <c r="V467" s="669"/>
    </row>
    <row r="468" spans="1:22">
      <c r="A468" s="349"/>
      <c r="B468" s="669"/>
      <c r="C468" s="669"/>
      <c r="D468" s="669"/>
      <c r="E468" s="669"/>
      <c r="F468" s="669"/>
      <c r="G468" s="669"/>
      <c r="H468" s="669"/>
      <c r="I468" s="669"/>
      <c r="J468" s="669"/>
      <c r="K468" s="669"/>
      <c r="L468" s="669"/>
      <c r="M468" s="669"/>
      <c r="N468" s="669"/>
      <c r="O468" s="669"/>
      <c r="P468" s="669"/>
      <c r="Q468" s="669"/>
      <c r="R468" s="669"/>
      <c r="S468" s="669"/>
      <c r="T468" s="669"/>
      <c r="U468" s="669"/>
      <c r="V468" s="669"/>
    </row>
    <row r="469" spans="1:22">
      <c r="A469" s="349"/>
      <c r="B469" s="669"/>
      <c r="C469" s="669"/>
      <c r="D469" s="669"/>
      <c r="E469" s="669"/>
      <c r="F469" s="669"/>
      <c r="G469" s="669"/>
      <c r="H469" s="669"/>
      <c r="I469" s="669"/>
      <c r="J469" s="669"/>
      <c r="K469" s="669"/>
      <c r="L469" s="669"/>
      <c r="M469" s="669"/>
      <c r="N469" s="669"/>
      <c r="O469" s="669"/>
      <c r="P469" s="669"/>
      <c r="Q469" s="669"/>
      <c r="R469" s="669"/>
      <c r="S469" s="669"/>
      <c r="T469" s="669"/>
      <c r="U469" s="669"/>
      <c r="V469" s="669"/>
    </row>
    <row r="470" spans="1:22">
      <c r="A470" s="349"/>
      <c r="B470" s="669"/>
      <c r="C470" s="669"/>
      <c r="D470" s="669"/>
      <c r="E470" s="669"/>
      <c r="F470" s="669"/>
      <c r="G470" s="669"/>
      <c r="H470" s="669"/>
      <c r="I470" s="669"/>
      <c r="J470" s="669"/>
      <c r="K470" s="669"/>
      <c r="L470" s="669"/>
      <c r="M470" s="669"/>
      <c r="N470" s="669"/>
      <c r="O470" s="669"/>
      <c r="P470" s="669"/>
      <c r="Q470" s="669"/>
      <c r="R470" s="669"/>
      <c r="S470" s="669"/>
      <c r="T470" s="669"/>
      <c r="U470" s="669"/>
      <c r="V470" s="669"/>
    </row>
    <row r="471" spans="1:22">
      <c r="A471" s="349"/>
      <c r="B471" s="669"/>
      <c r="C471" s="669"/>
      <c r="D471" s="669"/>
      <c r="E471" s="669"/>
      <c r="F471" s="669"/>
      <c r="G471" s="669"/>
      <c r="H471" s="669"/>
      <c r="I471" s="669"/>
      <c r="J471" s="669"/>
      <c r="K471" s="669"/>
      <c r="L471" s="669"/>
      <c r="M471" s="669"/>
      <c r="N471" s="669"/>
      <c r="O471" s="669"/>
      <c r="P471" s="669"/>
      <c r="Q471" s="669"/>
      <c r="R471" s="669"/>
      <c r="S471" s="669"/>
      <c r="T471" s="669"/>
      <c r="U471" s="669"/>
      <c r="V471" s="669"/>
    </row>
    <row r="472" spans="1:22">
      <c r="A472" s="349"/>
      <c r="B472" s="669"/>
      <c r="C472" s="669"/>
      <c r="D472" s="669"/>
      <c r="E472" s="669"/>
      <c r="F472" s="669"/>
      <c r="G472" s="669"/>
      <c r="H472" s="669"/>
      <c r="I472" s="669"/>
      <c r="J472" s="669"/>
      <c r="K472" s="669"/>
      <c r="L472" s="669"/>
      <c r="M472" s="669"/>
      <c r="N472" s="669"/>
      <c r="O472" s="669"/>
      <c r="P472" s="669"/>
      <c r="Q472" s="669"/>
      <c r="R472" s="669"/>
      <c r="S472" s="669"/>
      <c r="T472" s="669"/>
      <c r="U472" s="669"/>
      <c r="V472" s="669"/>
    </row>
    <row r="473" spans="1:22">
      <c r="A473" s="349"/>
      <c r="B473" s="669"/>
      <c r="C473" s="669"/>
      <c r="D473" s="669"/>
      <c r="E473" s="669"/>
      <c r="F473" s="669"/>
      <c r="G473" s="669"/>
      <c r="H473" s="669"/>
      <c r="I473" s="669"/>
      <c r="J473" s="669"/>
      <c r="K473" s="669"/>
      <c r="L473" s="669"/>
      <c r="M473" s="669"/>
      <c r="N473" s="669"/>
      <c r="O473" s="669"/>
      <c r="P473" s="669"/>
      <c r="Q473" s="669"/>
      <c r="R473" s="669"/>
      <c r="S473" s="669"/>
      <c r="T473" s="669"/>
      <c r="U473" s="669"/>
      <c r="V473" s="669"/>
    </row>
    <row r="474" spans="1:22">
      <c r="A474" s="349"/>
      <c r="B474" s="669"/>
      <c r="C474" s="669"/>
      <c r="D474" s="669"/>
      <c r="E474" s="669"/>
      <c r="F474" s="669"/>
      <c r="G474" s="669"/>
      <c r="H474" s="669"/>
      <c r="I474" s="669"/>
      <c r="J474" s="669"/>
      <c r="K474" s="669"/>
      <c r="L474" s="669"/>
      <c r="M474" s="669"/>
      <c r="N474" s="669"/>
      <c r="O474" s="669"/>
      <c r="P474" s="669"/>
      <c r="Q474" s="669"/>
      <c r="R474" s="669"/>
      <c r="S474" s="669"/>
      <c r="T474" s="669"/>
      <c r="U474" s="669"/>
      <c r="V474" s="669"/>
    </row>
    <row r="475" spans="1:22">
      <c r="A475" s="349"/>
      <c r="B475" s="669"/>
      <c r="C475" s="669"/>
      <c r="D475" s="669"/>
      <c r="E475" s="669"/>
      <c r="F475" s="669"/>
      <c r="G475" s="669"/>
      <c r="H475" s="669"/>
      <c r="I475" s="669"/>
      <c r="J475" s="669"/>
      <c r="K475" s="669"/>
      <c r="L475" s="669"/>
      <c r="M475" s="669"/>
      <c r="N475" s="669"/>
      <c r="O475" s="669"/>
      <c r="P475" s="669"/>
      <c r="Q475" s="669"/>
      <c r="R475" s="669"/>
      <c r="S475" s="669"/>
      <c r="T475" s="669"/>
      <c r="U475" s="669"/>
      <c r="V475" s="669"/>
    </row>
    <row r="476" spans="1:22">
      <c r="A476" s="349"/>
      <c r="B476" s="669"/>
      <c r="C476" s="669"/>
      <c r="D476" s="669"/>
      <c r="E476" s="669"/>
      <c r="F476" s="669"/>
      <c r="G476" s="669"/>
      <c r="H476" s="669"/>
      <c r="I476" s="669"/>
      <c r="J476" s="669"/>
      <c r="K476" s="669"/>
      <c r="L476" s="669"/>
      <c r="M476" s="669"/>
      <c r="N476" s="669"/>
      <c r="O476" s="669"/>
      <c r="P476" s="669"/>
      <c r="Q476" s="669"/>
      <c r="R476" s="669"/>
      <c r="S476" s="669"/>
      <c r="T476" s="669"/>
      <c r="U476" s="669"/>
      <c r="V476" s="669"/>
    </row>
    <row r="477" spans="1:22">
      <c r="A477" s="349"/>
      <c r="B477" s="669"/>
      <c r="C477" s="669"/>
      <c r="D477" s="669"/>
      <c r="E477" s="669"/>
      <c r="F477" s="669"/>
      <c r="G477" s="669"/>
      <c r="H477" s="669"/>
      <c r="I477" s="669"/>
      <c r="J477" s="669"/>
      <c r="K477" s="669"/>
      <c r="L477" s="669"/>
      <c r="M477" s="669"/>
      <c r="N477" s="669"/>
      <c r="O477" s="669"/>
      <c r="P477" s="669"/>
      <c r="Q477" s="669"/>
      <c r="R477" s="669"/>
      <c r="S477" s="669"/>
      <c r="T477" s="669"/>
      <c r="U477" s="669"/>
      <c r="V477" s="669"/>
    </row>
    <row r="478" spans="1:22">
      <c r="A478" s="349"/>
      <c r="B478" s="669"/>
      <c r="C478" s="669"/>
      <c r="D478" s="669"/>
      <c r="E478" s="669"/>
      <c r="F478" s="669"/>
      <c r="G478" s="669"/>
      <c r="H478" s="669"/>
      <c r="I478" s="669"/>
      <c r="J478" s="669"/>
      <c r="K478" s="669"/>
      <c r="L478" s="669"/>
      <c r="M478" s="669"/>
      <c r="N478" s="669"/>
      <c r="O478" s="669"/>
      <c r="P478" s="669"/>
      <c r="Q478" s="669"/>
      <c r="R478" s="669"/>
      <c r="S478" s="669"/>
      <c r="T478" s="669"/>
      <c r="U478" s="669"/>
      <c r="V478" s="669"/>
    </row>
    <row r="479" spans="1:22">
      <c r="A479" s="349"/>
      <c r="B479" s="669"/>
      <c r="C479" s="669"/>
      <c r="D479" s="669"/>
      <c r="E479" s="669"/>
      <c r="F479" s="669"/>
      <c r="G479" s="669"/>
      <c r="H479" s="669"/>
      <c r="I479" s="669"/>
      <c r="J479" s="669"/>
      <c r="K479" s="669"/>
      <c r="L479" s="669"/>
      <c r="M479" s="669"/>
      <c r="N479" s="669"/>
      <c r="O479" s="669"/>
      <c r="P479" s="669"/>
      <c r="Q479" s="669"/>
      <c r="R479" s="669"/>
      <c r="S479" s="669"/>
      <c r="T479" s="669"/>
      <c r="U479" s="669"/>
      <c r="V479" s="669"/>
    </row>
    <row r="480" spans="1:22">
      <c r="A480" s="349"/>
      <c r="B480" s="669"/>
      <c r="C480" s="669"/>
      <c r="D480" s="669"/>
      <c r="E480" s="669"/>
      <c r="F480" s="669"/>
      <c r="G480" s="669"/>
      <c r="H480" s="669"/>
      <c r="I480" s="669"/>
      <c r="J480" s="669"/>
      <c r="K480" s="669"/>
      <c r="L480" s="669"/>
      <c r="M480" s="669"/>
      <c r="N480" s="669"/>
      <c r="O480" s="669"/>
      <c r="P480" s="669"/>
      <c r="Q480" s="669"/>
      <c r="R480" s="669"/>
      <c r="S480" s="669"/>
      <c r="T480" s="669"/>
      <c r="U480" s="669"/>
      <c r="V480" s="669"/>
    </row>
    <row r="481" spans="1:22">
      <c r="A481" s="349"/>
      <c r="B481" s="669"/>
      <c r="C481" s="669"/>
      <c r="D481" s="669"/>
      <c r="E481" s="669"/>
      <c r="F481" s="669"/>
      <c r="G481" s="669"/>
      <c r="H481" s="669"/>
      <c r="I481" s="669"/>
      <c r="J481" s="669"/>
      <c r="K481" s="669"/>
      <c r="L481" s="669"/>
      <c r="M481" s="669"/>
      <c r="N481" s="669"/>
      <c r="O481" s="669"/>
      <c r="P481" s="669"/>
      <c r="Q481" s="669"/>
      <c r="R481" s="669"/>
      <c r="S481" s="669"/>
      <c r="T481" s="669"/>
      <c r="U481" s="669"/>
      <c r="V481" s="669"/>
    </row>
    <row r="482" spans="1:22">
      <c r="A482" s="349"/>
      <c r="B482" s="669"/>
      <c r="C482" s="669"/>
      <c r="D482" s="669"/>
      <c r="E482" s="669"/>
      <c r="F482" s="669"/>
      <c r="G482" s="669"/>
      <c r="H482" s="669"/>
      <c r="I482" s="669"/>
      <c r="J482" s="669"/>
      <c r="K482" s="669"/>
      <c r="L482" s="669"/>
      <c r="M482" s="669"/>
      <c r="N482" s="669"/>
      <c r="O482" s="669"/>
      <c r="P482" s="669"/>
      <c r="Q482" s="669"/>
      <c r="R482" s="669"/>
      <c r="S482" s="669"/>
      <c r="T482" s="669"/>
      <c r="U482" s="669"/>
      <c r="V482" s="669"/>
    </row>
    <row r="483" spans="1:22">
      <c r="A483" s="349"/>
      <c r="B483" s="669"/>
      <c r="C483" s="669"/>
      <c r="D483" s="669"/>
      <c r="E483" s="669"/>
      <c r="F483" s="669"/>
      <c r="G483" s="669"/>
      <c r="H483" s="669"/>
      <c r="I483" s="669"/>
      <c r="J483" s="669"/>
      <c r="K483" s="669"/>
      <c r="L483" s="669"/>
      <c r="M483" s="669"/>
      <c r="N483" s="669"/>
      <c r="O483" s="669"/>
      <c r="P483" s="669"/>
      <c r="Q483" s="669"/>
      <c r="R483" s="669"/>
      <c r="S483" s="669"/>
      <c r="T483" s="669"/>
      <c r="U483" s="669"/>
      <c r="V483" s="669"/>
    </row>
    <row r="484" spans="1:22">
      <c r="A484" s="349"/>
      <c r="B484" s="669"/>
      <c r="C484" s="669"/>
      <c r="D484" s="669"/>
      <c r="E484" s="669"/>
      <c r="F484" s="669"/>
      <c r="G484" s="669"/>
      <c r="H484" s="669"/>
      <c r="I484" s="669"/>
      <c r="J484" s="669"/>
      <c r="K484" s="669"/>
      <c r="L484" s="669"/>
      <c r="M484" s="669"/>
      <c r="N484" s="669"/>
      <c r="O484" s="669"/>
      <c r="P484" s="669"/>
      <c r="Q484" s="669"/>
      <c r="R484" s="669"/>
      <c r="S484" s="669"/>
      <c r="T484" s="669"/>
      <c r="U484" s="669"/>
      <c r="V484" s="669"/>
    </row>
    <row r="485" spans="1:22">
      <c r="A485" s="349"/>
      <c r="B485" s="669"/>
      <c r="C485" s="669"/>
      <c r="D485" s="669"/>
      <c r="E485" s="669"/>
      <c r="F485" s="669"/>
      <c r="G485" s="669"/>
      <c r="H485" s="669"/>
      <c r="I485" s="669"/>
      <c r="J485" s="669"/>
      <c r="K485" s="669"/>
      <c r="L485" s="669"/>
      <c r="M485" s="669"/>
      <c r="N485" s="669"/>
      <c r="O485" s="669"/>
      <c r="P485" s="669"/>
      <c r="Q485" s="669"/>
      <c r="R485" s="669"/>
      <c r="S485" s="669"/>
      <c r="T485" s="669"/>
      <c r="U485" s="669"/>
      <c r="V485" s="669"/>
    </row>
    <row r="486" spans="1:22">
      <c r="A486" s="349"/>
      <c r="B486" s="669"/>
      <c r="C486" s="669"/>
      <c r="D486" s="669"/>
      <c r="E486" s="669"/>
      <c r="F486" s="669"/>
      <c r="G486" s="669"/>
      <c r="H486" s="669"/>
      <c r="I486" s="669"/>
      <c r="J486" s="669"/>
      <c r="K486" s="669"/>
      <c r="L486" s="669"/>
      <c r="M486" s="669"/>
      <c r="N486" s="669"/>
      <c r="O486" s="669"/>
      <c r="P486" s="669"/>
      <c r="Q486" s="669"/>
      <c r="R486" s="669"/>
      <c r="S486" s="669"/>
      <c r="T486" s="669"/>
      <c r="U486" s="669"/>
      <c r="V486" s="669"/>
    </row>
    <row r="487" spans="1:22">
      <c r="A487" s="349"/>
      <c r="B487" s="669"/>
      <c r="C487" s="669"/>
      <c r="D487" s="669"/>
      <c r="E487" s="669"/>
      <c r="F487" s="669"/>
      <c r="G487" s="669"/>
      <c r="H487" s="669"/>
      <c r="I487" s="669"/>
      <c r="J487" s="669"/>
      <c r="K487" s="669"/>
      <c r="L487" s="669"/>
      <c r="M487" s="669"/>
      <c r="N487" s="669"/>
      <c r="O487" s="669"/>
      <c r="P487" s="669"/>
      <c r="Q487" s="669"/>
      <c r="R487" s="669"/>
      <c r="S487" s="669"/>
      <c r="T487" s="669"/>
      <c r="U487" s="669"/>
      <c r="V487" s="669"/>
    </row>
    <row r="488" spans="1:22">
      <c r="A488" s="349"/>
      <c r="B488" s="669"/>
      <c r="C488" s="669"/>
      <c r="D488" s="669"/>
      <c r="E488" s="669"/>
      <c r="F488" s="669"/>
      <c r="G488" s="669"/>
      <c r="H488" s="669"/>
      <c r="I488" s="669"/>
      <c r="J488" s="669"/>
      <c r="K488" s="669"/>
      <c r="L488" s="669"/>
      <c r="M488" s="669"/>
      <c r="N488" s="669"/>
      <c r="O488" s="669"/>
      <c r="P488" s="669"/>
      <c r="Q488" s="669"/>
      <c r="R488" s="669"/>
      <c r="S488" s="669"/>
      <c r="T488" s="669"/>
      <c r="U488" s="669"/>
      <c r="V488" s="669"/>
    </row>
    <row r="489" spans="1:22">
      <c r="A489" s="349"/>
      <c r="B489" s="669"/>
      <c r="C489" s="669"/>
      <c r="D489" s="669"/>
      <c r="E489" s="669"/>
      <c r="F489" s="669"/>
      <c r="G489" s="669"/>
      <c r="H489" s="669"/>
      <c r="I489" s="669"/>
      <c r="J489" s="669"/>
      <c r="K489" s="669"/>
      <c r="L489" s="669"/>
      <c r="M489" s="669"/>
      <c r="N489" s="669"/>
      <c r="O489" s="669"/>
      <c r="P489" s="669"/>
      <c r="Q489" s="669"/>
      <c r="R489" s="669"/>
      <c r="S489" s="669"/>
      <c r="T489" s="669"/>
      <c r="U489" s="669"/>
      <c r="V489" s="669"/>
    </row>
    <row r="490" spans="1:22">
      <c r="A490" s="349"/>
      <c r="B490" s="669"/>
      <c r="C490" s="669"/>
      <c r="D490" s="669"/>
      <c r="E490" s="669"/>
      <c r="F490" s="669"/>
      <c r="G490" s="669"/>
      <c r="H490" s="669"/>
      <c r="I490" s="669"/>
      <c r="J490" s="669"/>
      <c r="K490" s="669"/>
      <c r="L490" s="669"/>
      <c r="M490" s="669"/>
      <c r="N490" s="669"/>
      <c r="O490" s="669"/>
      <c r="P490" s="669"/>
      <c r="Q490" s="669"/>
      <c r="R490" s="669"/>
      <c r="S490" s="669"/>
      <c r="T490" s="669"/>
      <c r="U490" s="669"/>
      <c r="V490" s="669"/>
    </row>
    <row r="491" spans="1:22">
      <c r="A491" s="349"/>
      <c r="B491" s="669"/>
      <c r="C491" s="669"/>
      <c r="D491" s="669"/>
      <c r="E491" s="669"/>
      <c r="F491" s="669"/>
      <c r="G491" s="669"/>
      <c r="H491" s="669"/>
      <c r="I491" s="669"/>
      <c r="J491" s="669"/>
      <c r="K491" s="669"/>
      <c r="L491" s="669"/>
      <c r="M491" s="669"/>
      <c r="N491" s="669"/>
      <c r="O491" s="669"/>
      <c r="P491" s="669"/>
      <c r="Q491" s="669"/>
      <c r="R491" s="669"/>
      <c r="S491" s="669"/>
      <c r="T491" s="669"/>
      <c r="U491" s="669"/>
      <c r="V491" s="669"/>
    </row>
    <row r="492" spans="1:22">
      <c r="A492" s="349"/>
      <c r="B492" s="669"/>
      <c r="C492" s="669"/>
      <c r="D492" s="669"/>
      <c r="E492" s="669"/>
      <c r="F492" s="669"/>
      <c r="G492" s="669"/>
      <c r="H492" s="669"/>
      <c r="I492" s="669"/>
      <c r="J492" s="669"/>
      <c r="K492" s="669"/>
      <c r="L492" s="669"/>
      <c r="M492" s="669"/>
      <c r="N492" s="669"/>
      <c r="O492" s="669"/>
      <c r="P492" s="669"/>
      <c r="Q492" s="669"/>
      <c r="R492" s="669"/>
      <c r="S492" s="669"/>
      <c r="T492" s="669"/>
      <c r="U492" s="669"/>
      <c r="V492" s="669"/>
    </row>
    <row r="493" spans="1:22">
      <c r="A493" s="349"/>
      <c r="B493" s="669"/>
      <c r="C493" s="669"/>
      <c r="D493" s="669"/>
      <c r="E493" s="669"/>
      <c r="F493" s="669"/>
      <c r="G493" s="669"/>
      <c r="H493" s="669"/>
      <c r="I493" s="669"/>
      <c r="J493" s="669"/>
      <c r="K493" s="669"/>
      <c r="L493" s="669"/>
      <c r="M493" s="669"/>
      <c r="N493" s="669"/>
      <c r="O493" s="669"/>
      <c r="P493" s="669"/>
      <c r="Q493" s="669"/>
      <c r="R493" s="669"/>
      <c r="S493" s="669"/>
      <c r="T493" s="669"/>
      <c r="U493" s="669"/>
      <c r="V493" s="669"/>
    </row>
    <row r="494" spans="1:22">
      <c r="A494" s="349"/>
      <c r="B494" s="669"/>
      <c r="C494" s="669"/>
      <c r="D494" s="669"/>
      <c r="E494" s="669"/>
      <c r="F494" s="669"/>
      <c r="G494" s="669"/>
      <c r="H494" s="669"/>
      <c r="I494" s="669"/>
      <c r="J494" s="669"/>
      <c r="K494" s="669"/>
      <c r="L494" s="669"/>
      <c r="M494" s="669"/>
      <c r="N494" s="669"/>
      <c r="O494" s="669"/>
      <c r="P494" s="669"/>
      <c r="Q494" s="669"/>
      <c r="R494" s="669"/>
      <c r="S494" s="669"/>
      <c r="T494" s="669"/>
      <c r="U494" s="669"/>
      <c r="V494" s="669"/>
    </row>
    <row r="495" spans="1:22">
      <c r="A495" s="349"/>
      <c r="B495" s="669"/>
      <c r="C495" s="669"/>
      <c r="D495" s="669"/>
      <c r="E495" s="669"/>
      <c r="F495" s="669"/>
      <c r="G495" s="669"/>
      <c r="H495" s="669"/>
      <c r="I495" s="669"/>
      <c r="J495" s="669"/>
      <c r="K495" s="669"/>
      <c r="L495" s="669"/>
      <c r="M495" s="669"/>
      <c r="N495" s="669"/>
      <c r="O495" s="669"/>
      <c r="P495" s="669"/>
      <c r="Q495" s="669"/>
      <c r="R495" s="669"/>
      <c r="S495" s="669"/>
      <c r="T495" s="669"/>
      <c r="U495" s="669"/>
      <c r="V495" s="669"/>
    </row>
    <row r="496" spans="1:22">
      <c r="A496" s="349"/>
      <c r="B496" s="669"/>
      <c r="C496" s="669"/>
      <c r="D496" s="669"/>
      <c r="E496" s="669"/>
      <c r="F496" s="669"/>
      <c r="G496" s="669"/>
      <c r="H496" s="669"/>
      <c r="I496" s="669"/>
      <c r="J496" s="669"/>
      <c r="K496" s="669"/>
      <c r="L496" s="669"/>
      <c r="M496" s="669"/>
      <c r="N496" s="669"/>
      <c r="O496" s="669"/>
      <c r="P496" s="669"/>
      <c r="Q496" s="669"/>
      <c r="R496" s="669"/>
      <c r="S496" s="669"/>
      <c r="T496" s="669"/>
      <c r="U496" s="669"/>
      <c r="V496" s="669"/>
    </row>
    <row r="497" spans="1:22">
      <c r="A497" s="349"/>
      <c r="B497" s="669"/>
      <c r="C497" s="669"/>
      <c r="D497" s="669"/>
      <c r="E497" s="669"/>
      <c r="F497" s="669"/>
      <c r="G497" s="669"/>
      <c r="H497" s="669"/>
      <c r="I497" s="669"/>
      <c r="J497" s="669"/>
      <c r="K497" s="669"/>
      <c r="L497" s="669"/>
      <c r="M497" s="669"/>
      <c r="N497" s="669"/>
      <c r="O497" s="669"/>
      <c r="P497" s="669"/>
      <c r="Q497" s="669"/>
      <c r="R497" s="669"/>
      <c r="S497" s="669"/>
      <c r="T497" s="669"/>
      <c r="U497" s="669"/>
      <c r="V497" s="669"/>
    </row>
    <row r="498" spans="1:22">
      <c r="A498" s="349"/>
      <c r="B498" s="669"/>
      <c r="C498" s="669"/>
      <c r="D498" s="669"/>
      <c r="E498" s="669"/>
      <c r="F498" s="669"/>
      <c r="G498" s="669"/>
      <c r="H498" s="669"/>
      <c r="I498" s="669"/>
      <c r="J498" s="669"/>
      <c r="K498" s="669"/>
      <c r="L498" s="669"/>
      <c r="M498" s="669"/>
      <c r="N498" s="669"/>
      <c r="O498" s="669"/>
      <c r="P498" s="669"/>
      <c r="Q498" s="669"/>
      <c r="R498" s="669"/>
      <c r="S498" s="669"/>
      <c r="T498" s="669"/>
      <c r="U498" s="669"/>
      <c r="V498" s="669"/>
    </row>
    <row r="499" spans="1:22">
      <c r="A499" s="349"/>
      <c r="B499" s="669"/>
      <c r="C499" s="669"/>
      <c r="D499" s="669"/>
      <c r="E499" s="669"/>
      <c r="F499" s="669"/>
      <c r="G499" s="669"/>
      <c r="H499" s="669"/>
      <c r="I499" s="669"/>
      <c r="J499" s="669"/>
      <c r="K499" s="669"/>
      <c r="L499" s="669"/>
      <c r="M499" s="669"/>
      <c r="N499" s="669"/>
      <c r="O499" s="669"/>
      <c r="P499" s="669"/>
      <c r="Q499" s="669"/>
      <c r="R499" s="669"/>
      <c r="S499" s="669"/>
      <c r="T499" s="669"/>
      <c r="U499" s="669"/>
      <c r="V499" s="669"/>
    </row>
    <row r="500" spans="1:22">
      <c r="A500" s="349"/>
      <c r="B500" s="669"/>
      <c r="C500" s="669"/>
      <c r="D500" s="669"/>
      <c r="E500" s="669"/>
      <c r="F500" s="669"/>
      <c r="G500" s="669"/>
      <c r="H500" s="669"/>
      <c r="I500" s="669"/>
      <c r="J500" s="669"/>
      <c r="K500" s="669"/>
      <c r="L500" s="669"/>
      <c r="M500" s="669"/>
      <c r="N500" s="669"/>
      <c r="O500" s="669"/>
      <c r="P500" s="669"/>
      <c r="Q500" s="669"/>
      <c r="R500" s="669"/>
      <c r="S500" s="669"/>
      <c r="T500" s="669"/>
      <c r="U500" s="669"/>
      <c r="V500" s="669"/>
    </row>
    <row r="501" spans="1:22">
      <c r="A501" s="349"/>
      <c r="B501" s="669"/>
      <c r="C501" s="669"/>
      <c r="D501" s="669"/>
      <c r="E501" s="669"/>
      <c r="F501" s="669"/>
      <c r="G501" s="669"/>
      <c r="H501" s="669"/>
      <c r="I501" s="669"/>
      <c r="J501" s="669"/>
      <c r="K501" s="669"/>
      <c r="L501" s="669"/>
      <c r="M501" s="669"/>
      <c r="N501" s="669"/>
      <c r="O501" s="669"/>
      <c r="P501" s="669"/>
      <c r="Q501" s="669"/>
      <c r="R501" s="669"/>
      <c r="S501" s="669"/>
      <c r="T501" s="669"/>
      <c r="U501" s="669"/>
      <c r="V501" s="669"/>
    </row>
    <row r="502" spans="1:22">
      <c r="A502" s="349"/>
      <c r="B502" s="669"/>
      <c r="C502" s="669"/>
      <c r="D502" s="669"/>
      <c r="E502" s="669"/>
      <c r="F502" s="669"/>
      <c r="G502" s="669"/>
      <c r="H502" s="669"/>
      <c r="I502" s="669"/>
      <c r="J502" s="669"/>
      <c r="K502" s="669"/>
      <c r="L502" s="669"/>
      <c r="M502" s="669"/>
      <c r="N502" s="669"/>
      <c r="O502" s="669"/>
      <c r="P502" s="669"/>
      <c r="Q502" s="669"/>
      <c r="R502" s="669"/>
      <c r="S502" s="669"/>
      <c r="T502" s="669"/>
      <c r="U502" s="669"/>
      <c r="V502" s="669"/>
    </row>
    <row r="503" spans="1:22">
      <c r="A503" s="349"/>
      <c r="B503" s="669"/>
      <c r="C503" s="669"/>
      <c r="D503" s="669"/>
      <c r="E503" s="669"/>
      <c r="F503" s="669"/>
      <c r="G503" s="669"/>
      <c r="H503" s="669"/>
      <c r="I503" s="669"/>
      <c r="J503" s="669"/>
      <c r="K503" s="669"/>
      <c r="L503" s="669"/>
      <c r="M503" s="669"/>
      <c r="N503" s="669"/>
      <c r="O503" s="669"/>
      <c r="P503" s="669"/>
      <c r="Q503" s="669"/>
      <c r="R503" s="669"/>
      <c r="S503" s="669"/>
      <c r="T503" s="669"/>
      <c r="U503" s="669"/>
      <c r="V503" s="669"/>
    </row>
    <row r="504" spans="1:22">
      <c r="A504" s="349"/>
      <c r="B504" s="669"/>
      <c r="C504" s="669"/>
      <c r="D504" s="669"/>
      <c r="E504" s="669"/>
      <c r="F504" s="669"/>
      <c r="G504" s="669"/>
      <c r="H504" s="669"/>
      <c r="I504" s="669"/>
      <c r="J504" s="669"/>
      <c r="K504" s="669"/>
      <c r="L504" s="669"/>
      <c r="M504" s="669"/>
      <c r="N504" s="669"/>
      <c r="O504" s="669"/>
      <c r="P504" s="669"/>
      <c r="Q504" s="669"/>
      <c r="R504" s="669"/>
      <c r="S504" s="669"/>
      <c r="T504" s="669"/>
      <c r="U504" s="669"/>
      <c r="V504" s="669"/>
    </row>
    <row r="505" spans="1:22">
      <c r="A505" s="349"/>
      <c r="B505" s="669"/>
      <c r="C505" s="669"/>
      <c r="D505" s="669"/>
      <c r="E505" s="669"/>
      <c r="F505" s="669"/>
      <c r="G505" s="669"/>
      <c r="H505" s="669"/>
      <c r="I505" s="669"/>
      <c r="J505" s="669"/>
      <c r="K505" s="669"/>
      <c r="L505" s="669"/>
      <c r="M505" s="669"/>
      <c r="N505" s="669"/>
      <c r="O505" s="669"/>
      <c r="P505" s="669"/>
      <c r="Q505" s="669"/>
      <c r="R505" s="669"/>
      <c r="S505" s="669"/>
      <c r="T505" s="669"/>
      <c r="U505" s="669"/>
      <c r="V505" s="669"/>
    </row>
    <row r="506" spans="1:22">
      <c r="A506" s="348"/>
      <c r="B506"/>
      <c r="C506"/>
      <c r="E506"/>
      <c r="F506"/>
    </row>
    <row r="507" spans="1:22">
      <c r="A507" s="348"/>
      <c r="B507"/>
      <c r="C507"/>
      <c r="E507"/>
      <c r="F507"/>
    </row>
    <row r="508" spans="1:22">
      <c r="A508" s="348"/>
      <c r="B508"/>
      <c r="C508"/>
      <c r="E508"/>
      <c r="F508"/>
    </row>
    <row r="509" spans="1:22">
      <c r="A509" s="348"/>
      <c r="B509"/>
      <c r="C509"/>
      <c r="E509"/>
      <c r="F509"/>
    </row>
    <row r="510" spans="1:22">
      <c r="A510" s="348"/>
      <c r="B510"/>
      <c r="C510"/>
      <c r="E510"/>
      <c r="F510"/>
    </row>
    <row r="511" spans="1:22">
      <c r="A511" s="348"/>
      <c r="B511"/>
      <c r="C511"/>
      <c r="E511"/>
      <c r="F511"/>
    </row>
    <row r="512" spans="1:22">
      <c r="A512" s="348"/>
      <c r="B512"/>
      <c r="C512"/>
      <c r="E512"/>
      <c r="F512"/>
    </row>
    <row r="513" spans="1:6">
      <c r="A513" s="348"/>
      <c r="B513"/>
      <c r="C513"/>
      <c r="E513"/>
      <c r="F513"/>
    </row>
    <row r="514" spans="1:6">
      <c r="A514" s="348"/>
      <c r="B514"/>
      <c r="C514"/>
      <c r="E514"/>
      <c r="F514"/>
    </row>
    <row r="515" spans="1:6">
      <c r="A515" s="348"/>
      <c r="B515"/>
      <c r="C515"/>
      <c r="E515"/>
      <c r="F515"/>
    </row>
    <row r="516" spans="1:6">
      <c r="A516" s="348"/>
      <c r="B516"/>
      <c r="C516"/>
      <c r="E516"/>
      <c r="F516"/>
    </row>
    <row r="517" spans="1:6">
      <c r="A517" s="348"/>
      <c r="B517"/>
      <c r="C517"/>
      <c r="E517"/>
      <c r="F517"/>
    </row>
    <row r="518" spans="1:6">
      <c r="A518" s="348"/>
      <c r="B518"/>
      <c r="C518"/>
      <c r="E518"/>
      <c r="F518"/>
    </row>
    <row r="519" spans="1:6">
      <c r="A519" s="348"/>
      <c r="B519"/>
      <c r="C519"/>
      <c r="E519"/>
      <c r="F519"/>
    </row>
    <row r="520" spans="1:6">
      <c r="A520" s="348"/>
      <c r="B520"/>
      <c r="C520"/>
      <c r="E520"/>
      <c r="F520"/>
    </row>
    <row r="521" spans="1:6">
      <c r="A521" s="348"/>
      <c r="B521"/>
      <c r="C521"/>
      <c r="E521"/>
      <c r="F521"/>
    </row>
    <row r="522" spans="1:6">
      <c r="A522" s="348"/>
      <c r="B522"/>
      <c r="C522"/>
      <c r="E522"/>
      <c r="F522"/>
    </row>
    <row r="523" spans="1:6">
      <c r="A523" s="348"/>
      <c r="B523"/>
      <c r="C523"/>
      <c r="E523"/>
      <c r="F523"/>
    </row>
    <row r="524" spans="1:6">
      <c r="A524" s="348"/>
      <c r="B524"/>
      <c r="C524"/>
      <c r="E524"/>
      <c r="F524"/>
    </row>
    <row r="525" spans="1:6">
      <c r="A525" s="348"/>
      <c r="B525"/>
      <c r="C525"/>
      <c r="E525"/>
      <c r="F525"/>
    </row>
    <row r="526" spans="1:6">
      <c r="A526" s="348"/>
      <c r="B526"/>
      <c r="C526"/>
      <c r="E526"/>
      <c r="F526"/>
    </row>
    <row r="527" spans="1:6">
      <c r="A527" s="348"/>
      <c r="B527"/>
      <c r="C527"/>
      <c r="E527"/>
      <c r="F527"/>
    </row>
    <row r="528" spans="1:6">
      <c r="A528" s="348"/>
      <c r="B528"/>
      <c r="C528"/>
      <c r="E528"/>
      <c r="F528"/>
    </row>
    <row r="529" spans="1:6">
      <c r="A529" s="348"/>
      <c r="B529"/>
      <c r="C529"/>
      <c r="E529"/>
      <c r="F529"/>
    </row>
    <row r="530" spans="1:6">
      <c r="A530" s="348"/>
      <c r="B530"/>
      <c r="C530"/>
      <c r="E530"/>
      <c r="F530"/>
    </row>
    <row r="531" spans="1:6">
      <c r="A531" s="348"/>
      <c r="B531"/>
      <c r="C531"/>
      <c r="E531"/>
      <c r="F531"/>
    </row>
    <row r="532" spans="1:6">
      <c r="A532" s="348"/>
      <c r="B532"/>
      <c r="C532"/>
      <c r="E532"/>
      <c r="F532"/>
    </row>
    <row r="533" spans="1:6">
      <c r="A533" s="348"/>
      <c r="B533"/>
      <c r="C533"/>
      <c r="E533"/>
      <c r="F533"/>
    </row>
    <row r="534" spans="1:6">
      <c r="A534" s="348"/>
      <c r="B534"/>
      <c r="C534"/>
      <c r="E534"/>
      <c r="F534"/>
    </row>
    <row r="535" spans="1:6">
      <c r="A535" s="348"/>
      <c r="B535"/>
      <c r="C535"/>
      <c r="E535"/>
      <c r="F535"/>
    </row>
    <row r="536" spans="1:6">
      <c r="A536" s="348"/>
      <c r="B536"/>
      <c r="C536"/>
      <c r="E536"/>
      <c r="F536"/>
    </row>
    <row r="537" spans="1:6">
      <c r="A537" s="348"/>
      <c r="B537"/>
      <c r="C537"/>
      <c r="E537"/>
      <c r="F537"/>
    </row>
    <row r="538" spans="1:6">
      <c r="A538" s="348"/>
      <c r="B538"/>
      <c r="C538"/>
      <c r="E538"/>
      <c r="F538"/>
    </row>
    <row r="539" spans="1:6">
      <c r="A539" s="348"/>
      <c r="B539"/>
      <c r="C539"/>
      <c r="E539"/>
      <c r="F539"/>
    </row>
    <row r="540" spans="1:6">
      <c r="A540" s="348"/>
      <c r="B540"/>
      <c r="C540"/>
      <c r="E540"/>
      <c r="F540"/>
    </row>
    <row r="541" spans="1:6">
      <c r="A541" s="348"/>
      <c r="B541"/>
      <c r="C541"/>
      <c r="E541"/>
      <c r="F541"/>
    </row>
    <row r="542" spans="1:6">
      <c r="A542" s="348"/>
      <c r="B542"/>
      <c r="C542"/>
      <c r="E542"/>
      <c r="F542"/>
    </row>
    <row r="543" spans="1:6">
      <c r="A543" s="348"/>
      <c r="B543"/>
      <c r="C543"/>
      <c r="E543"/>
      <c r="F543"/>
    </row>
    <row r="544" spans="1:6">
      <c r="A544" s="348"/>
      <c r="B544"/>
      <c r="C544"/>
      <c r="E544"/>
      <c r="F544"/>
    </row>
    <row r="545" spans="1:6">
      <c r="A545" s="348"/>
      <c r="B545"/>
      <c r="C545"/>
      <c r="E545"/>
      <c r="F545"/>
    </row>
    <row r="546" spans="1:6">
      <c r="A546" s="348"/>
      <c r="B546"/>
      <c r="C546"/>
      <c r="E546"/>
      <c r="F546"/>
    </row>
    <row r="547" spans="1:6">
      <c r="A547" s="348"/>
      <c r="B547"/>
      <c r="C547"/>
      <c r="E547"/>
      <c r="F547"/>
    </row>
    <row r="548" spans="1:6">
      <c r="A548" s="348"/>
      <c r="B548"/>
      <c r="C548"/>
      <c r="E548"/>
      <c r="F548"/>
    </row>
    <row r="549" spans="1:6">
      <c r="A549" s="348"/>
      <c r="B549"/>
      <c r="C549"/>
      <c r="E549"/>
      <c r="F549"/>
    </row>
    <row r="550" spans="1:6">
      <c r="A550" s="348"/>
      <c r="B550"/>
      <c r="C550"/>
      <c r="E550"/>
      <c r="F550"/>
    </row>
    <row r="551" spans="1:6">
      <c r="A551" s="348"/>
      <c r="B551"/>
      <c r="C551"/>
      <c r="E551"/>
      <c r="F551"/>
    </row>
    <row r="552" spans="1:6">
      <c r="A552" s="348"/>
      <c r="B552"/>
      <c r="C552"/>
      <c r="E552"/>
      <c r="F552"/>
    </row>
    <row r="553" spans="1:6">
      <c r="A553" s="348"/>
      <c r="B553"/>
      <c r="C553"/>
      <c r="E553"/>
      <c r="F553"/>
    </row>
    <row r="554" spans="1:6">
      <c r="A554" s="348"/>
      <c r="B554"/>
      <c r="C554"/>
      <c r="E554"/>
      <c r="F554"/>
    </row>
    <row r="555" spans="1:6">
      <c r="A555" s="348"/>
      <c r="B555"/>
      <c r="C555"/>
      <c r="E555"/>
      <c r="F555"/>
    </row>
    <row r="556" spans="1:6">
      <c r="A556" s="348"/>
      <c r="B556"/>
      <c r="C556"/>
      <c r="E556"/>
      <c r="F556"/>
    </row>
    <row r="557" spans="1:6">
      <c r="A557" s="348"/>
      <c r="B557"/>
      <c r="C557"/>
      <c r="E557"/>
      <c r="F557"/>
    </row>
    <row r="558" spans="1:6">
      <c r="A558" s="348"/>
      <c r="B558"/>
      <c r="C558"/>
      <c r="E558"/>
      <c r="F558"/>
    </row>
    <row r="559" spans="1:6">
      <c r="A559" s="348"/>
      <c r="B559"/>
      <c r="C559"/>
      <c r="E559"/>
      <c r="F559"/>
    </row>
    <row r="560" spans="1:6">
      <c r="A560" s="348"/>
      <c r="B560"/>
      <c r="C560"/>
      <c r="E560"/>
      <c r="F560"/>
    </row>
    <row r="561" spans="1:6">
      <c r="A561" s="348"/>
      <c r="B561"/>
      <c r="C561"/>
      <c r="E561"/>
      <c r="F561"/>
    </row>
    <row r="562" spans="1:6">
      <c r="A562" s="348"/>
      <c r="B562"/>
      <c r="C562"/>
      <c r="E562"/>
      <c r="F562"/>
    </row>
    <row r="563" spans="1:6">
      <c r="A563" s="348"/>
      <c r="B563"/>
      <c r="C563"/>
      <c r="E563"/>
      <c r="F563"/>
    </row>
    <row r="564" spans="1:6">
      <c r="A564" s="348"/>
      <c r="B564"/>
      <c r="C564"/>
      <c r="E564"/>
      <c r="F564"/>
    </row>
    <row r="565" spans="1:6">
      <c r="A565" s="348"/>
      <c r="B565"/>
      <c r="C565"/>
      <c r="E565"/>
      <c r="F565"/>
    </row>
    <row r="566" spans="1:6">
      <c r="A566" s="348"/>
      <c r="B566"/>
      <c r="C566"/>
      <c r="E566"/>
      <c r="F566"/>
    </row>
    <row r="567" spans="1:6">
      <c r="A567" s="348"/>
      <c r="B567"/>
      <c r="C567"/>
      <c r="E567"/>
      <c r="F567"/>
    </row>
    <row r="568" spans="1:6">
      <c r="A568" s="348"/>
      <c r="B568"/>
      <c r="C568"/>
      <c r="E568"/>
      <c r="F568"/>
    </row>
    <row r="569" spans="1:6">
      <c r="A569" s="348"/>
      <c r="B569"/>
      <c r="C569"/>
      <c r="E569"/>
      <c r="F569"/>
    </row>
    <row r="570" spans="1:6">
      <c r="A570" s="348"/>
      <c r="B570"/>
      <c r="C570"/>
      <c r="E570"/>
      <c r="F570"/>
    </row>
    <row r="571" spans="1:6">
      <c r="A571" s="348"/>
      <c r="B571"/>
      <c r="C571"/>
      <c r="E571"/>
      <c r="F571"/>
    </row>
    <row r="572" spans="1:6">
      <c r="A572" s="348"/>
      <c r="B572"/>
      <c r="C572"/>
      <c r="E572"/>
      <c r="F572"/>
    </row>
    <row r="573" spans="1:6">
      <c r="A573" s="348"/>
      <c r="B573"/>
      <c r="C573"/>
      <c r="E573"/>
      <c r="F573"/>
    </row>
    <row r="574" spans="1:6">
      <c r="A574" s="348"/>
      <c r="B574"/>
      <c r="C574"/>
      <c r="E574"/>
      <c r="F574"/>
    </row>
    <row r="575" spans="1:6">
      <c r="A575" s="348"/>
      <c r="B575"/>
      <c r="C575"/>
      <c r="E575"/>
      <c r="F575"/>
    </row>
    <row r="576" spans="1:6">
      <c r="A576" s="348"/>
      <c r="B576"/>
      <c r="C576"/>
      <c r="E576"/>
      <c r="F576"/>
    </row>
    <row r="577" spans="1:6">
      <c r="A577" s="348"/>
      <c r="B577"/>
      <c r="C577"/>
      <c r="E577"/>
      <c r="F577"/>
    </row>
    <row r="578" spans="1:6">
      <c r="A578" s="348"/>
      <c r="B578"/>
      <c r="C578"/>
      <c r="E578"/>
      <c r="F578"/>
    </row>
    <row r="579" spans="1:6">
      <c r="A579" s="348"/>
      <c r="B579"/>
      <c r="C579"/>
      <c r="E579"/>
      <c r="F579"/>
    </row>
    <row r="580" spans="1:6">
      <c r="A580" s="348"/>
      <c r="B580"/>
      <c r="C580"/>
      <c r="E580"/>
      <c r="F580"/>
    </row>
    <row r="581" spans="1:6">
      <c r="A581" s="348"/>
      <c r="B581"/>
      <c r="C581"/>
      <c r="E581"/>
      <c r="F581"/>
    </row>
    <row r="582" spans="1:6">
      <c r="A582" s="348"/>
      <c r="B582"/>
      <c r="C582"/>
      <c r="E582"/>
      <c r="F582"/>
    </row>
    <row r="583" spans="1:6">
      <c r="A583" s="348"/>
      <c r="B583"/>
      <c r="C583"/>
      <c r="E583"/>
      <c r="F583"/>
    </row>
    <row r="584" spans="1:6">
      <c r="A584" s="348"/>
      <c r="B584"/>
      <c r="C584"/>
      <c r="E584"/>
      <c r="F584"/>
    </row>
    <row r="585" spans="1:6">
      <c r="A585" s="348"/>
      <c r="B585"/>
      <c r="C585"/>
      <c r="E585"/>
      <c r="F585"/>
    </row>
    <row r="586" spans="1:6">
      <c r="A586" s="348"/>
      <c r="B586"/>
      <c r="C586"/>
      <c r="E586"/>
      <c r="F586"/>
    </row>
    <row r="587" spans="1:6">
      <c r="A587" s="348"/>
      <c r="B587"/>
      <c r="C587"/>
      <c r="E587"/>
      <c r="F587"/>
    </row>
    <row r="588" spans="1:6">
      <c r="A588" s="348"/>
      <c r="B588"/>
      <c r="C588"/>
      <c r="E588"/>
      <c r="F588"/>
    </row>
    <row r="589" spans="1:6">
      <c r="A589" s="348"/>
      <c r="B589"/>
      <c r="C589"/>
      <c r="E589"/>
      <c r="F589"/>
    </row>
    <row r="590" spans="1:6">
      <c r="A590" s="348"/>
      <c r="B590"/>
      <c r="C590"/>
      <c r="E590"/>
      <c r="F590"/>
    </row>
    <row r="591" spans="1:6">
      <c r="A591" s="348"/>
      <c r="B591"/>
      <c r="C591"/>
      <c r="E591"/>
      <c r="F591"/>
    </row>
    <row r="592" spans="1:6">
      <c r="A592" s="348"/>
      <c r="B592"/>
      <c r="C592"/>
      <c r="E592"/>
      <c r="F592"/>
    </row>
    <row r="593" spans="1:6">
      <c r="A593" s="348"/>
      <c r="B593"/>
      <c r="C593"/>
      <c r="E593"/>
      <c r="F593"/>
    </row>
    <row r="594" spans="1:6">
      <c r="A594" s="348"/>
      <c r="B594"/>
      <c r="C594"/>
      <c r="E594"/>
      <c r="F594"/>
    </row>
    <row r="595" spans="1:6">
      <c r="A595" s="348"/>
      <c r="B595"/>
      <c r="C595"/>
      <c r="E595"/>
      <c r="F595"/>
    </row>
    <row r="596" spans="1:6">
      <c r="A596" s="348"/>
      <c r="B596"/>
      <c r="C596"/>
      <c r="E596"/>
      <c r="F596"/>
    </row>
    <row r="597" spans="1:6">
      <c r="A597" s="348"/>
      <c r="B597"/>
      <c r="C597"/>
      <c r="E597"/>
      <c r="F597"/>
    </row>
    <row r="598" spans="1:6">
      <c r="A598" s="348"/>
      <c r="B598"/>
      <c r="C598"/>
      <c r="E598"/>
      <c r="F598"/>
    </row>
    <row r="599" spans="1:6">
      <c r="A599" s="348"/>
      <c r="B599"/>
      <c r="C599"/>
      <c r="E599"/>
      <c r="F599"/>
    </row>
    <row r="600" spans="1:6">
      <c r="A600" s="348"/>
      <c r="B600"/>
      <c r="C600"/>
      <c r="E600"/>
      <c r="F600"/>
    </row>
    <row r="601" spans="1:6">
      <c r="A601" s="348"/>
      <c r="B601"/>
      <c r="C601"/>
      <c r="E601"/>
      <c r="F601"/>
    </row>
    <row r="602" spans="1:6">
      <c r="A602" s="348"/>
      <c r="B602"/>
      <c r="C602"/>
      <c r="E602"/>
      <c r="F602"/>
    </row>
    <row r="603" spans="1:6">
      <c r="A603" s="348"/>
      <c r="B603"/>
      <c r="C603"/>
      <c r="E603"/>
      <c r="F603"/>
    </row>
    <row r="604" spans="1:6">
      <c r="A604" s="348"/>
      <c r="B604"/>
      <c r="C604"/>
      <c r="E604"/>
      <c r="F604"/>
    </row>
    <row r="605" spans="1:6">
      <c r="A605" s="348"/>
      <c r="B605"/>
      <c r="C605"/>
      <c r="E605"/>
      <c r="F605"/>
    </row>
    <row r="606" spans="1:6">
      <c r="A606" s="348"/>
      <c r="B606"/>
      <c r="C606"/>
      <c r="E606"/>
      <c r="F606"/>
    </row>
    <row r="607" spans="1:6">
      <c r="A607" s="348"/>
      <c r="B607"/>
      <c r="C607"/>
      <c r="E607"/>
      <c r="F607"/>
    </row>
    <row r="608" spans="1:6">
      <c r="A608" s="348"/>
      <c r="B608"/>
      <c r="C608"/>
      <c r="E608"/>
      <c r="F608"/>
    </row>
    <row r="609" spans="1:6">
      <c r="A609" s="348"/>
      <c r="B609"/>
      <c r="C609"/>
      <c r="E609"/>
      <c r="F609"/>
    </row>
    <row r="610" spans="1:6">
      <c r="A610" s="348"/>
      <c r="B610"/>
      <c r="C610"/>
      <c r="E610"/>
      <c r="F610"/>
    </row>
    <row r="611" spans="1:6">
      <c r="A611" s="348"/>
      <c r="B611"/>
      <c r="C611"/>
      <c r="E611"/>
      <c r="F611"/>
    </row>
    <row r="612" spans="1:6">
      <c r="A612" s="348"/>
      <c r="B612"/>
      <c r="C612"/>
      <c r="E612"/>
      <c r="F612"/>
    </row>
    <row r="613" spans="1:6">
      <c r="A613" s="348"/>
      <c r="B613"/>
      <c r="C613"/>
      <c r="E613"/>
      <c r="F613"/>
    </row>
    <row r="614" spans="1:6">
      <c r="A614" s="348"/>
      <c r="B614"/>
      <c r="C614"/>
      <c r="E614"/>
      <c r="F614"/>
    </row>
    <row r="615" spans="1:6">
      <c r="A615" s="348"/>
      <c r="B615"/>
      <c r="C615"/>
      <c r="E615"/>
      <c r="F615"/>
    </row>
    <row r="616" spans="1:6">
      <c r="A616" s="348"/>
      <c r="B616"/>
      <c r="C616"/>
      <c r="E616"/>
      <c r="F616"/>
    </row>
    <row r="617" spans="1:6">
      <c r="A617" s="348"/>
      <c r="B617"/>
      <c r="C617"/>
      <c r="E617"/>
      <c r="F617"/>
    </row>
    <row r="618" spans="1:6">
      <c r="A618" s="348"/>
      <c r="B618"/>
      <c r="C618"/>
      <c r="E618"/>
      <c r="F618"/>
    </row>
    <row r="619" spans="1:6">
      <c r="A619" s="348"/>
      <c r="B619"/>
      <c r="C619"/>
      <c r="E619"/>
      <c r="F619"/>
    </row>
    <row r="620" spans="1:6">
      <c r="A620" s="348"/>
      <c r="B620"/>
      <c r="C620"/>
      <c r="E620"/>
      <c r="F620"/>
    </row>
    <row r="621" spans="1:6">
      <c r="A621" s="348"/>
      <c r="B621"/>
      <c r="C621"/>
      <c r="E621"/>
      <c r="F621"/>
    </row>
    <row r="622" spans="1:6">
      <c r="A622" s="348"/>
      <c r="B622"/>
      <c r="C622"/>
      <c r="E622"/>
      <c r="F622"/>
    </row>
    <row r="623" spans="1:6">
      <c r="A623" s="348"/>
      <c r="B623"/>
      <c r="C623"/>
      <c r="E623"/>
      <c r="F623"/>
    </row>
    <row r="624" spans="1:6">
      <c r="A624" s="348"/>
      <c r="B624"/>
      <c r="C624"/>
      <c r="E624"/>
      <c r="F624"/>
    </row>
    <row r="625" spans="1:6">
      <c r="A625" s="348"/>
      <c r="B625"/>
      <c r="C625"/>
      <c r="E625"/>
      <c r="F625"/>
    </row>
    <row r="626" spans="1:6">
      <c r="A626" s="348"/>
      <c r="B626"/>
      <c r="C626"/>
      <c r="E626"/>
      <c r="F626"/>
    </row>
    <row r="627" spans="1:6">
      <c r="A627" s="348"/>
      <c r="B627"/>
      <c r="C627"/>
      <c r="E627"/>
      <c r="F627"/>
    </row>
    <row r="628" spans="1:6">
      <c r="A628" s="348"/>
      <c r="B628"/>
      <c r="C628"/>
      <c r="E628"/>
      <c r="F628"/>
    </row>
    <row r="629" spans="1:6">
      <c r="A629" s="348"/>
      <c r="B629"/>
      <c r="C629"/>
      <c r="E629"/>
      <c r="F629"/>
    </row>
    <row r="630" spans="1:6">
      <c r="A630" s="348"/>
      <c r="B630"/>
      <c r="C630"/>
      <c r="E630"/>
      <c r="F630"/>
    </row>
    <row r="631" spans="1:6">
      <c r="A631" s="348"/>
      <c r="B631"/>
      <c r="C631"/>
      <c r="E631"/>
      <c r="F631"/>
    </row>
    <row r="632" spans="1:6">
      <c r="A632" s="348"/>
      <c r="B632"/>
      <c r="C632"/>
      <c r="E632"/>
      <c r="F632"/>
    </row>
    <row r="633" spans="1:6">
      <c r="A633" s="348"/>
      <c r="B633"/>
      <c r="C633"/>
      <c r="E633"/>
      <c r="F633"/>
    </row>
    <row r="634" spans="1:6">
      <c r="A634" s="348"/>
      <c r="B634"/>
      <c r="C634"/>
      <c r="E634"/>
      <c r="F634"/>
    </row>
    <row r="635" spans="1:6">
      <c r="A635" s="348"/>
      <c r="B635"/>
      <c r="C635"/>
      <c r="E635"/>
      <c r="F635"/>
    </row>
    <row r="636" spans="1:6">
      <c r="A636" s="348"/>
      <c r="B636"/>
      <c r="C636"/>
      <c r="E636"/>
      <c r="F636"/>
    </row>
    <row r="637" spans="1:6">
      <c r="A637" s="348"/>
      <c r="B637"/>
      <c r="C637"/>
      <c r="E637"/>
      <c r="F637"/>
    </row>
    <row r="638" spans="1:6">
      <c r="A638" s="348"/>
      <c r="B638"/>
      <c r="C638"/>
      <c r="E638"/>
      <c r="F638"/>
    </row>
    <row r="639" spans="1:6">
      <c r="A639" s="348"/>
      <c r="B639"/>
      <c r="C639"/>
      <c r="E639"/>
      <c r="F639"/>
    </row>
    <row r="640" spans="1:6">
      <c r="A640" s="348"/>
      <c r="B640"/>
      <c r="C640"/>
      <c r="E640"/>
      <c r="F640"/>
    </row>
    <row r="641" spans="1:6">
      <c r="A641" s="348"/>
      <c r="B641"/>
      <c r="C641"/>
      <c r="E641"/>
      <c r="F641"/>
    </row>
    <row r="642" spans="1:6">
      <c r="A642" s="348"/>
      <c r="B642"/>
      <c r="C642"/>
      <c r="E642"/>
      <c r="F642"/>
    </row>
    <row r="643" spans="1:6">
      <c r="A643" s="348"/>
      <c r="B643"/>
      <c r="C643"/>
      <c r="E643"/>
      <c r="F643"/>
    </row>
    <row r="644" spans="1:6">
      <c r="A644" s="348"/>
      <c r="B644"/>
      <c r="C644"/>
      <c r="E644"/>
      <c r="F644"/>
    </row>
    <row r="645" spans="1:6">
      <c r="A645" s="348"/>
      <c r="B645"/>
      <c r="C645"/>
      <c r="E645"/>
      <c r="F645"/>
    </row>
    <row r="646" spans="1:6">
      <c r="A646" s="348"/>
      <c r="B646"/>
      <c r="C646"/>
      <c r="E646"/>
      <c r="F646"/>
    </row>
    <row r="647" spans="1:6">
      <c r="A647" s="348"/>
      <c r="B647"/>
      <c r="C647"/>
      <c r="E647"/>
      <c r="F647"/>
    </row>
    <row r="648" spans="1:6">
      <c r="A648" s="348"/>
      <c r="B648"/>
      <c r="C648"/>
      <c r="E648"/>
      <c r="F648"/>
    </row>
    <row r="649" spans="1:6">
      <c r="A649" s="348"/>
      <c r="B649"/>
      <c r="C649"/>
      <c r="E649"/>
      <c r="F649"/>
    </row>
    <row r="650" spans="1:6">
      <c r="A650" s="348"/>
      <c r="B650"/>
      <c r="C650"/>
      <c r="E650"/>
      <c r="F650"/>
    </row>
    <row r="651" spans="1:6">
      <c r="A651" s="348"/>
      <c r="B651"/>
      <c r="C651"/>
      <c r="E651"/>
      <c r="F651"/>
    </row>
    <row r="652" spans="1:6">
      <c r="A652" s="348"/>
      <c r="B652"/>
      <c r="C652"/>
      <c r="E652"/>
      <c r="F652"/>
    </row>
    <row r="653" spans="1:6">
      <c r="A653" s="348"/>
      <c r="B653"/>
      <c r="C653"/>
      <c r="E653"/>
      <c r="F653"/>
    </row>
    <row r="654" spans="1:6">
      <c r="A654" s="348"/>
      <c r="B654"/>
      <c r="C654"/>
      <c r="E654"/>
      <c r="F654"/>
    </row>
    <row r="655" spans="1:6">
      <c r="A655" s="348"/>
      <c r="B655"/>
      <c r="C655"/>
      <c r="E655"/>
      <c r="F655"/>
    </row>
    <row r="656" spans="1:6">
      <c r="A656" s="348"/>
      <c r="B656"/>
      <c r="C656"/>
      <c r="E656"/>
      <c r="F656"/>
    </row>
    <row r="657" spans="1:6">
      <c r="A657" s="348"/>
      <c r="B657"/>
      <c r="C657"/>
      <c r="E657"/>
      <c r="F657"/>
    </row>
    <row r="658" spans="1:6">
      <c r="A658" s="348"/>
      <c r="B658"/>
      <c r="C658"/>
      <c r="E658"/>
      <c r="F658"/>
    </row>
    <row r="659" spans="1:6">
      <c r="A659" s="348"/>
      <c r="B659"/>
      <c r="C659"/>
      <c r="E659"/>
      <c r="F659"/>
    </row>
    <row r="660" spans="1:6">
      <c r="A660" s="348"/>
      <c r="B660"/>
      <c r="C660"/>
      <c r="E660"/>
      <c r="F660"/>
    </row>
    <row r="661" spans="1:6">
      <c r="A661" s="348"/>
      <c r="B661"/>
      <c r="C661"/>
      <c r="E661"/>
      <c r="F661"/>
    </row>
    <row r="662" spans="1:6">
      <c r="A662" s="348"/>
      <c r="B662"/>
      <c r="C662"/>
      <c r="E662"/>
      <c r="F662"/>
    </row>
    <row r="663" spans="1:6">
      <c r="A663" s="348"/>
      <c r="B663"/>
      <c r="C663"/>
      <c r="E663"/>
      <c r="F663"/>
    </row>
    <row r="664" spans="1:6">
      <c r="A664" s="348"/>
      <c r="B664"/>
      <c r="C664"/>
      <c r="E664"/>
      <c r="F664"/>
    </row>
    <row r="665" spans="1:6">
      <c r="A665" s="348"/>
      <c r="B665"/>
      <c r="C665"/>
      <c r="E665"/>
      <c r="F665"/>
    </row>
    <row r="666" spans="1:6">
      <c r="A666" s="348"/>
      <c r="B666"/>
      <c r="C666"/>
      <c r="E666"/>
      <c r="F666"/>
    </row>
    <row r="667" spans="1:6">
      <c r="A667" s="348"/>
      <c r="B667"/>
      <c r="C667"/>
      <c r="E667"/>
      <c r="F667"/>
    </row>
    <row r="668" spans="1:6">
      <c r="A668" s="348"/>
      <c r="B668"/>
      <c r="C668"/>
      <c r="E668"/>
      <c r="F668"/>
    </row>
    <row r="669" spans="1:6">
      <c r="A669" s="348"/>
      <c r="B669"/>
      <c r="C669"/>
      <c r="E669"/>
      <c r="F669"/>
    </row>
    <row r="670" spans="1:6">
      <c r="A670" s="348"/>
      <c r="B670"/>
      <c r="C670"/>
      <c r="E670"/>
      <c r="F670"/>
    </row>
    <row r="671" spans="1:6">
      <c r="A671" s="348"/>
      <c r="B671"/>
      <c r="C671"/>
      <c r="E671"/>
      <c r="F671"/>
    </row>
    <row r="672" spans="1:6">
      <c r="A672" s="348"/>
      <c r="B672"/>
      <c r="C672"/>
      <c r="E672"/>
      <c r="F672"/>
    </row>
    <row r="673" spans="1:6">
      <c r="A673" s="348"/>
      <c r="B673"/>
      <c r="C673"/>
      <c r="E673"/>
      <c r="F673"/>
    </row>
    <row r="674" spans="1:6">
      <c r="A674" s="348"/>
      <c r="B674"/>
      <c r="C674"/>
      <c r="E674"/>
      <c r="F674"/>
    </row>
    <row r="675" spans="1:6">
      <c r="A675" s="348"/>
      <c r="B675"/>
      <c r="C675"/>
      <c r="E675"/>
      <c r="F675"/>
    </row>
    <row r="676" spans="1:6">
      <c r="A676" s="348"/>
      <c r="B676"/>
      <c r="C676"/>
      <c r="E676"/>
      <c r="F676"/>
    </row>
    <row r="677" spans="1:6">
      <c r="A677" s="348"/>
      <c r="B677"/>
      <c r="C677"/>
      <c r="E677"/>
      <c r="F677"/>
    </row>
    <row r="678" spans="1:6">
      <c r="A678" s="348"/>
      <c r="B678"/>
      <c r="C678"/>
      <c r="E678"/>
      <c r="F678"/>
    </row>
    <row r="679" spans="1:6">
      <c r="A679" s="348"/>
      <c r="B679"/>
      <c r="C679"/>
      <c r="E679"/>
      <c r="F679"/>
    </row>
    <row r="680" spans="1:6">
      <c r="A680" s="348"/>
      <c r="B680"/>
      <c r="C680"/>
      <c r="E680"/>
      <c r="F680"/>
    </row>
    <row r="681" spans="1:6">
      <c r="A681" s="348"/>
      <c r="B681"/>
      <c r="C681"/>
      <c r="E681"/>
      <c r="F681"/>
    </row>
    <row r="682" spans="1:6">
      <c r="A682" s="348"/>
      <c r="B682"/>
      <c r="C682"/>
      <c r="E682"/>
      <c r="F682"/>
    </row>
    <row r="683" spans="1:6">
      <c r="A683" s="348"/>
      <c r="B683"/>
      <c r="C683"/>
      <c r="E683"/>
      <c r="F683"/>
    </row>
    <row r="684" spans="1:6">
      <c r="A684" s="348"/>
      <c r="B684"/>
      <c r="C684"/>
      <c r="E684"/>
      <c r="F684"/>
    </row>
    <row r="685" spans="1:6">
      <c r="A685" s="348"/>
      <c r="B685"/>
      <c r="C685"/>
      <c r="E685"/>
      <c r="F685"/>
    </row>
    <row r="686" spans="1:6">
      <c r="A686" s="348"/>
      <c r="B686"/>
      <c r="C686"/>
      <c r="E686"/>
      <c r="F686"/>
    </row>
    <row r="687" spans="1:6">
      <c r="A687" s="348"/>
      <c r="B687"/>
      <c r="C687"/>
      <c r="E687"/>
      <c r="F687"/>
    </row>
    <row r="688" spans="1:6">
      <c r="A688" s="348"/>
      <c r="B688"/>
      <c r="C688"/>
      <c r="E688"/>
      <c r="F688"/>
    </row>
    <row r="689" spans="1:6">
      <c r="A689" s="348"/>
      <c r="B689"/>
      <c r="C689"/>
      <c r="E689"/>
      <c r="F689"/>
    </row>
    <row r="690" spans="1:6">
      <c r="A690" s="348"/>
      <c r="B690"/>
      <c r="C690"/>
      <c r="E690"/>
      <c r="F690"/>
    </row>
    <row r="691" spans="1:6">
      <c r="A691" s="348"/>
      <c r="B691"/>
      <c r="C691"/>
      <c r="E691"/>
      <c r="F691"/>
    </row>
    <row r="692" spans="1:6">
      <c r="A692" s="348"/>
      <c r="B692"/>
      <c r="C692"/>
      <c r="E692"/>
      <c r="F692"/>
    </row>
    <row r="693" spans="1:6">
      <c r="A693" s="348"/>
      <c r="B693"/>
      <c r="C693"/>
      <c r="E693"/>
      <c r="F693"/>
    </row>
    <row r="694" spans="1:6">
      <c r="A694" s="348"/>
      <c r="B694"/>
      <c r="C694"/>
      <c r="E694"/>
      <c r="F694"/>
    </row>
    <row r="695" spans="1:6">
      <c r="A695" s="348"/>
      <c r="B695"/>
      <c r="C695"/>
      <c r="E695"/>
      <c r="F695"/>
    </row>
    <row r="696" spans="1:6">
      <c r="A696" s="348"/>
      <c r="B696"/>
      <c r="C696"/>
      <c r="E696"/>
      <c r="F696"/>
    </row>
    <row r="697" spans="1:6">
      <c r="A697" s="348"/>
      <c r="B697"/>
      <c r="C697"/>
      <c r="E697"/>
      <c r="F697"/>
    </row>
    <row r="698" spans="1:6">
      <c r="A698" s="348"/>
      <c r="B698"/>
      <c r="C698"/>
      <c r="E698"/>
      <c r="F698"/>
    </row>
    <row r="699" spans="1:6">
      <c r="A699" s="348"/>
      <c r="B699"/>
      <c r="C699"/>
      <c r="E699"/>
      <c r="F699"/>
    </row>
    <row r="700" spans="1:6">
      <c r="A700" s="348"/>
      <c r="B700"/>
      <c r="C700"/>
      <c r="E700"/>
      <c r="F700"/>
    </row>
    <row r="701" spans="1:6">
      <c r="A701" s="348"/>
      <c r="B701"/>
      <c r="C701"/>
      <c r="E701"/>
      <c r="F701"/>
    </row>
    <row r="702" spans="1:6">
      <c r="A702" s="348"/>
      <c r="B702"/>
      <c r="C702"/>
      <c r="E702"/>
      <c r="F702"/>
    </row>
    <row r="703" spans="1:6">
      <c r="A703" s="348"/>
      <c r="B703"/>
      <c r="C703"/>
      <c r="E703"/>
      <c r="F703"/>
    </row>
    <row r="704" spans="1:6">
      <c r="A704" s="348"/>
      <c r="B704"/>
      <c r="C704"/>
      <c r="E704"/>
      <c r="F704"/>
    </row>
    <row r="705" spans="1:6">
      <c r="A705" s="348"/>
      <c r="B705"/>
      <c r="C705"/>
      <c r="E705"/>
      <c r="F705"/>
    </row>
    <row r="706" spans="1:6">
      <c r="A706" s="348"/>
      <c r="B706"/>
      <c r="C706"/>
      <c r="E706"/>
      <c r="F706"/>
    </row>
    <row r="707" spans="1:6">
      <c r="A707" s="348"/>
      <c r="B707"/>
      <c r="C707"/>
      <c r="E707"/>
      <c r="F707"/>
    </row>
    <row r="708" spans="1:6">
      <c r="A708" s="348"/>
      <c r="B708"/>
      <c r="C708"/>
      <c r="E708"/>
      <c r="F708"/>
    </row>
    <row r="709" spans="1:6">
      <c r="A709" s="348"/>
      <c r="B709"/>
      <c r="C709"/>
      <c r="E709"/>
      <c r="F709"/>
    </row>
    <row r="710" spans="1:6">
      <c r="A710" s="348"/>
      <c r="B710"/>
      <c r="C710"/>
      <c r="E710"/>
      <c r="F710"/>
    </row>
    <row r="711" spans="1:6">
      <c r="A711" s="348"/>
      <c r="B711"/>
      <c r="C711"/>
      <c r="E711"/>
      <c r="F711"/>
    </row>
    <row r="712" spans="1:6">
      <c r="A712" s="348"/>
      <c r="B712"/>
      <c r="C712"/>
      <c r="E712"/>
      <c r="F712"/>
    </row>
    <row r="713" spans="1:6">
      <c r="A713" s="348"/>
      <c r="B713"/>
      <c r="C713"/>
      <c r="E713"/>
      <c r="F713"/>
    </row>
    <row r="714" spans="1:6">
      <c r="A714" s="348"/>
      <c r="B714"/>
      <c r="C714"/>
      <c r="E714"/>
      <c r="F714"/>
    </row>
    <row r="715" spans="1:6">
      <c r="A715" s="348"/>
      <c r="B715"/>
      <c r="C715"/>
      <c r="E715"/>
      <c r="F715"/>
    </row>
    <row r="716" spans="1:6">
      <c r="A716" s="348"/>
      <c r="B716"/>
      <c r="C716"/>
      <c r="E716"/>
      <c r="F716"/>
    </row>
    <row r="717" spans="1:6">
      <c r="A717" s="348"/>
      <c r="B717"/>
      <c r="C717"/>
      <c r="E717"/>
      <c r="F717"/>
    </row>
    <row r="718" spans="1:6">
      <c r="A718" s="348"/>
      <c r="B718"/>
      <c r="C718"/>
      <c r="E718"/>
      <c r="F718"/>
    </row>
    <row r="719" spans="1:6">
      <c r="A719" s="348"/>
      <c r="B719"/>
      <c r="C719"/>
      <c r="E719"/>
      <c r="F719"/>
    </row>
    <row r="720" spans="1:6">
      <c r="A720" s="348"/>
      <c r="B720"/>
      <c r="C720"/>
      <c r="E720"/>
      <c r="F720"/>
    </row>
    <row r="721" spans="1:6">
      <c r="A721" s="348"/>
      <c r="B721"/>
      <c r="C721"/>
      <c r="E721"/>
      <c r="F721"/>
    </row>
    <row r="722" spans="1:6">
      <c r="A722" s="348"/>
      <c r="B722"/>
      <c r="C722"/>
      <c r="E722"/>
      <c r="F722"/>
    </row>
    <row r="723" spans="1:6">
      <c r="A723" s="348"/>
      <c r="B723"/>
      <c r="C723"/>
      <c r="E723"/>
      <c r="F723"/>
    </row>
    <row r="724" spans="1:6">
      <c r="A724" s="348"/>
      <c r="B724"/>
      <c r="C724"/>
      <c r="E724"/>
      <c r="F724"/>
    </row>
    <row r="725" spans="1:6">
      <c r="A725" s="348"/>
      <c r="B725"/>
      <c r="C725"/>
      <c r="E725"/>
      <c r="F725"/>
    </row>
    <row r="726" spans="1:6">
      <c r="A726" s="348"/>
      <c r="B726"/>
      <c r="C726"/>
      <c r="E726"/>
      <c r="F726"/>
    </row>
    <row r="727" spans="1:6">
      <c r="A727" s="348"/>
      <c r="B727"/>
      <c r="C727"/>
      <c r="E727"/>
      <c r="F727"/>
    </row>
    <row r="728" spans="1:6">
      <c r="A728" s="348"/>
      <c r="B728"/>
      <c r="C728"/>
      <c r="E728"/>
      <c r="F728"/>
    </row>
    <row r="729" spans="1:6">
      <c r="A729" s="348"/>
      <c r="B729"/>
      <c r="C729"/>
      <c r="E729"/>
      <c r="F729"/>
    </row>
    <row r="730" spans="1:6">
      <c r="A730" s="348"/>
      <c r="B730"/>
      <c r="C730"/>
      <c r="E730"/>
      <c r="F730"/>
    </row>
    <row r="731" spans="1:6">
      <c r="A731" s="348"/>
      <c r="B731"/>
      <c r="C731"/>
      <c r="E731"/>
      <c r="F731"/>
    </row>
    <row r="732" spans="1:6">
      <c r="A732" s="348"/>
      <c r="B732"/>
      <c r="C732"/>
      <c r="E732"/>
      <c r="F732"/>
    </row>
    <row r="733" spans="1:6">
      <c r="A733" s="348"/>
      <c r="B733"/>
      <c r="C733"/>
      <c r="E733"/>
      <c r="F733"/>
    </row>
    <row r="734" spans="1:6">
      <c r="A734" s="348"/>
      <c r="B734"/>
      <c r="C734"/>
      <c r="E734"/>
      <c r="F734"/>
    </row>
    <row r="735" spans="1:6">
      <c r="A735" s="348"/>
      <c r="B735"/>
      <c r="C735"/>
      <c r="E735"/>
      <c r="F735"/>
    </row>
    <row r="736" spans="1:6">
      <c r="A736" s="348"/>
      <c r="B736"/>
      <c r="C736"/>
      <c r="E736"/>
      <c r="F736"/>
    </row>
    <row r="737" spans="1:6">
      <c r="A737" s="348"/>
      <c r="B737"/>
      <c r="C737"/>
      <c r="E737"/>
      <c r="F737"/>
    </row>
    <row r="738" spans="1:6">
      <c r="A738" s="348"/>
      <c r="B738"/>
      <c r="C738"/>
      <c r="E738"/>
      <c r="F738"/>
    </row>
    <row r="739" spans="1:6">
      <c r="A739" s="348"/>
      <c r="B739"/>
      <c r="C739"/>
      <c r="E739"/>
      <c r="F739"/>
    </row>
    <row r="740" spans="1:6">
      <c r="A740" s="348"/>
      <c r="B740"/>
      <c r="C740"/>
      <c r="E740"/>
      <c r="F740"/>
    </row>
    <row r="741" spans="1:6">
      <c r="A741" s="348"/>
      <c r="B741"/>
      <c r="C741"/>
      <c r="E741"/>
      <c r="F741"/>
    </row>
    <row r="742" spans="1:6">
      <c r="A742" s="348"/>
      <c r="B742"/>
      <c r="C742"/>
      <c r="E742"/>
      <c r="F742"/>
    </row>
    <row r="743" spans="1:6">
      <c r="A743" s="348"/>
      <c r="B743"/>
      <c r="C743"/>
      <c r="E743"/>
      <c r="F743"/>
    </row>
    <row r="744" spans="1:6">
      <c r="A744" s="348"/>
      <c r="B744"/>
      <c r="C744"/>
      <c r="E744"/>
      <c r="F744"/>
    </row>
    <row r="745" spans="1:6">
      <c r="A745" s="348"/>
      <c r="B745"/>
      <c r="C745"/>
      <c r="E745"/>
      <c r="F745"/>
    </row>
    <row r="746" spans="1:6">
      <c r="A746" s="348"/>
      <c r="B746"/>
      <c r="C746"/>
      <c r="E746"/>
      <c r="F746"/>
    </row>
    <row r="747" spans="1:6">
      <c r="A747" s="348"/>
      <c r="B747"/>
      <c r="C747"/>
      <c r="E747"/>
      <c r="F747"/>
    </row>
    <row r="748" spans="1:6">
      <c r="A748" s="348"/>
      <c r="B748"/>
      <c r="C748"/>
      <c r="E748"/>
      <c r="F748"/>
    </row>
    <row r="749" spans="1:6">
      <c r="A749" s="348"/>
      <c r="B749"/>
      <c r="C749"/>
      <c r="E749"/>
      <c r="F749"/>
    </row>
    <row r="750" spans="1:6">
      <c r="A750" s="348"/>
      <c r="B750"/>
      <c r="C750"/>
      <c r="E750"/>
      <c r="F750"/>
    </row>
    <row r="751" spans="1:6">
      <c r="A751" s="348"/>
      <c r="B751"/>
      <c r="C751"/>
      <c r="E751"/>
      <c r="F751"/>
    </row>
    <row r="752" spans="1:6">
      <c r="A752" s="348"/>
      <c r="B752"/>
      <c r="C752"/>
      <c r="E752"/>
      <c r="F752"/>
    </row>
    <row r="753" spans="1:6">
      <c r="A753" s="348"/>
      <c r="B753"/>
      <c r="C753"/>
      <c r="E753"/>
      <c r="F753"/>
    </row>
    <row r="754" spans="1:6">
      <c r="A754" s="348"/>
      <c r="B754"/>
      <c r="C754"/>
      <c r="E754"/>
      <c r="F754"/>
    </row>
    <row r="755" spans="1:6">
      <c r="A755" s="348"/>
      <c r="B755"/>
      <c r="C755"/>
      <c r="E755"/>
      <c r="F755"/>
    </row>
    <row r="756" spans="1:6">
      <c r="A756" s="348"/>
      <c r="B756"/>
      <c r="C756"/>
      <c r="E756"/>
      <c r="F756"/>
    </row>
    <row r="757" spans="1:6">
      <c r="A757" s="348"/>
      <c r="B757"/>
      <c r="C757"/>
      <c r="E757"/>
      <c r="F757"/>
    </row>
    <row r="758" spans="1:6">
      <c r="A758" s="348"/>
      <c r="B758"/>
      <c r="C758"/>
      <c r="E758"/>
      <c r="F758"/>
    </row>
    <row r="759" spans="1:6">
      <c r="A759" s="348"/>
      <c r="B759"/>
      <c r="C759"/>
      <c r="E759"/>
      <c r="F759"/>
    </row>
    <row r="760" spans="1:6">
      <c r="A760" s="348"/>
      <c r="B760"/>
      <c r="C760"/>
      <c r="E760"/>
      <c r="F760"/>
    </row>
    <row r="761" spans="1:6">
      <c r="A761" s="348"/>
      <c r="B761"/>
      <c r="C761"/>
      <c r="E761"/>
      <c r="F761"/>
    </row>
    <row r="762" spans="1:6">
      <c r="A762" s="348"/>
      <c r="B762"/>
      <c r="C762"/>
      <c r="E762"/>
      <c r="F762"/>
    </row>
    <row r="763" spans="1:6">
      <c r="A763" s="348"/>
      <c r="B763"/>
      <c r="C763"/>
      <c r="E763"/>
      <c r="F763"/>
    </row>
    <row r="764" spans="1:6">
      <c r="A764" s="348"/>
      <c r="B764"/>
      <c r="C764"/>
      <c r="E764"/>
      <c r="F764"/>
    </row>
    <row r="765" spans="1:6">
      <c r="A765" s="348"/>
      <c r="B765"/>
      <c r="C765"/>
      <c r="E765"/>
      <c r="F765"/>
    </row>
    <row r="766" spans="1:6">
      <c r="A766" s="348"/>
      <c r="B766"/>
      <c r="C766"/>
      <c r="E766"/>
      <c r="F766"/>
    </row>
    <row r="767" spans="1:6">
      <c r="A767" s="348"/>
      <c r="B767"/>
      <c r="C767"/>
      <c r="E767"/>
      <c r="F767"/>
    </row>
    <row r="768" spans="1:6">
      <c r="A768" s="348"/>
      <c r="B768"/>
      <c r="C768"/>
      <c r="E768"/>
      <c r="F768"/>
    </row>
    <row r="769" spans="1:6">
      <c r="A769" s="348"/>
      <c r="B769"/>
      <c r="C769"/>
      <c r="E769"/>
      <c r="F769"/>
    </row>
    <row r="770" spans="1:6">
      <c r="A770" s="348"/>
      <c r="B770"/>
      <c r="C770"/>
      <c r="E770"/>
      <c r="F770"/>
    </row>
    <row r="771" spans="1:6">
      <c r="A771" s="348"/>
      <c r="B771"/>
      <c r="C771"/>
      <c r="E771"/>
      <c r="F771"/>
    </row>
    <row r="772" spans="1:6">
      <c r="A772" s="348"/>
      <c r="B772"/>
      <c r="C772"/>
      <c r="E772"/>
      <c r="F772"/>
    </row>
    <row r="773" spans="1:6">
      <c r="A773" s="348"/>
      <c r="B773"/>
      <c r="C773"/>
      <c r="E773"/>
      <c r="F773"/>
    </row>
    <row r="774" spans="1:6">
      <c r="A774" s="348"/>
      <c r="B774"/>
      <c r="C774"/>
      <c r="E774"/>
      <c r="F774"/>
    </row>
    <row r="775" spans="1:6">
      <c r="A775" s="348"/>
      <c r="B775"/>
      <c r="C775"/>
      <c r="E775"/>
      <c r="F775"/>
    </row>
    <row r="776" spans="1:6">
      <c r="A776" s="348"/>
      <c r="B776"/>
      <c r="C776"/>
      <c r="E776"/>
      <c r="F776"/>
    </row>
    <row r="777" spans="1:6">
      <c r="A777" s="348"/>
      <c r="B777"/>
      <c r="C777"/>
      <c r="E777"/>
      <c r="F777"/>
    </row>
    <row r="778" spans="1:6">
      <c r="A778" s="348"/>
      <c r="B778"/>
      <c r="C778"/>
      <c r="E778"/>
      <c r="F778"/>
    </row>
    <row r="779" spans="1:6">
      <c r="A779" s="348"/>
      <c r="B779"/>
      <c r="C779"/>
      <c r="E779"/>
      <c r="F779"/>
    </row>
    <row r="780" spans="1:6">
      <c r="A780" s="348"/>
      <c r="B780"/>
      <c r="C780"/>
      <c r="E780"/>
      <c r="F780"/>
    </row>
    <row r="781" spans="1:6">
      <c r="A781" s="348"/>
      <c r="B781"/>
      <c r="C781"/>
      <c r="E781"/>
      <c r="F781"/>
    </row>
    <row r="782" spans="1:6">
      <c r="A782" s="348"/>
      <c r="B782"/>
      <c r="C782"/>
      <c r="E782"/>
      <c r="F782"/>
    </row>
    <row r="783" spans="1:6">
      <c r="A783" s="348"/>
      <c r="B783"/>
      <c r="C783"/>
      <c r="E783"/>
      <c r="F783"/>
    </row>
    <row r="784" spans="1:6">
      <c r="A784" s="348"/>
      <c r="B784"/>
      <c r="C784"/>
      <c r="E784"/>
      <c r="F784"/>
    </row>
    <row r="785" spans="1:6">
      <c r="A785" s="348"/>
      <c r="B785"/>
      <c r="C785"/>
      <c r="E785"/>
      <c r="F785"/>
    </row>
    <row r="786" spans="1:6">
      <c r="A786" s="348"/>
      <c r="B786"/>
      <c r="C786"/>
      <c r="E786"/>
      <c r="F786"/>
    </row>
    <row r="787" spans="1:6">
      <c r="A787" s="348"/>
      <c r="B787"/>
      <c r="C787"/>
      <c r="E787"/>
      <c r="F787"/>
    </row>
    <row r="788" spans="1:6">
      <c r="A788" s="348"/>
      <c r="B788"/>
      <c r="C788"/>
      <c r="E788"/>
      <c r="F788"/>
    </row>
    <row r="789" spans="1:6">
      <c r="A789" s="348"/>
      <c r="B789"/>
      <c r="C789"/>
      <c r="E789"/>
      <c r="F789"/>
    </row>
    <row r="790" spans="1:6">
      <c r="A790" s="348"/>
      <c r="B790"/>
      <c r="C790"/>
      <c r="E790"/>
      <c r="F790"/>
    </row>
    <row r="791" spans="1:6">
      <c r="A791" s="348"/>
      <c r="B791"/>
      <c r="C791"/>
      <c r="E791"/>
      <c r="F791"/>
    </row>
    <row r="792" spans="1:6">
      <c r="A792" s="348"/>
      <c r="B792"/>
      <c r="C792"/>
      <c r="E792"/>
      <c r="F792"/>
    </row>
    <row r="793" spans="1:6">
      <c r="A793" s="348"/>
      <c r="B793"/>
      <c r="C793"/>
      <c r="E793"/>
      <c r="F793"/>
    </row>
    <row r="794" spans="1:6">
      <c r="A794" s="348"/>
      <c r="B794"/>
      <c r="C794"/>
      <c r="E794"/>
      <c r="F794"/>
    </row>
    <row r="795" spans="1:6">
      <c r="A795" s="348"/>
      <c r="B795"/>
      <c r="C795"/>
      <c r="E795"/>
      <c r="F795"/>
    </row>
    <row r="796" spans="1:6">
      <c r="A796" s="348"/>
      <c r="B796"/>
      <c r="C796"/>
      <c r="E796"/>
      <c r="F796"/>
    </row>
    <row r="797" spans="1:6">
      <c r="A797" s="348"/>
      <c r="B797"/>
      <c r="C797"/>
      <c r="E797"/>
      <c r="F797"/>
    </row>
    <row r="798" spans="1:6">
      <c r="A798" s="348"/>
      <c r="B798"/>
      <c r="C798"/>
      <c r="E798"/>
      <c r="F798"/>
    </row>
    <row r="799" spans="1:6">
      <c r="A799" s="348"/>
      <c r="B799"/>
      <c r="C799"/>
      <c r="E799"/>
      <c r="F799"/>
    </row>
    <row r="800" spans="1:6">
      <c r="A800" s="348"/>
      <c r="B800"/>
      <c r="C800"/>
      <c r="E800"/>
      <c r="F800"/>
    </row>
    <row r="801" spans="1:6">
      <c r="A801" s="348"/>
      <c r="B801"/>
      <c r="C801"/>
      <c r="E801"/>
      <c r="F801"/>
    </row>
    <row r="802" spans="1:6">
      <c r="A802" s="348"/>
      <c r="B802"/>
      <c r="C802"/>
      <c r="E802"/>
      <c r="F802"/>
    </row>
    <row r="803" spans="1:6">
      <c r="A803" s="348"/>
      <c r="B803"/>
      <c r="C803"/>
      <c r="E803"/>
      <c r="F803"/>
    </row>
    <row r="804" spans="1:6">
      <c r="A804" s="348"/>
      <c r="B804"/>
      <c r="C804"/>
      <c r="E804"/>
      <c r="F804"/>
    </row>
    <row r="805" spans="1:6">
      <c r="A805" s="348"/>
      <c r="B805"/>
      <c r="C805"/>
      <c r="E805"/>
      <c r="F805"/>
    </row>
    <row r="806" spans="1:6">
      <c r="A806" s="348"/>
      <c r="B806"/>
      <c r="C806"/>
      <c r="E806"/>
      <c r="F806"/>
    </row>
    <row r="807" spans="1:6">
      <c r="A807" s="348"/>
      <c r="B807"/>
      <c r="C807"/>
      <c r="E807"/>
      <c r="F807"/>
    </row>
    <row r="808" spans="1:6">
      <c r="A808" s="348"/>
      <c r="B808"/>
      <c r="C808"/>
      <c r="E808"/>
      <c r="F808"/>
    </row>
    <row r="809" spans="1:6">
      <c r="A809" s="348"/>
      <c r="B809"/>
      <c r="C809"/>
      <c r="E809"/>
      <c r="F809"/>
    </row>
    <row r="810" spans="1:6">
      <c r="A810" s="348"/>
      <c r="B810"/>
      <c r="C810"/>
      <c r="E810"/>
      <c r="F810"/>
    </row>
    <row r="811" spans="1:6">
      <c r="A811" s="348"/>
      <c r="B811"/>
      <c r="C811"/>
      <c r="E811"/>
      <c r="F811"/>
    </row>
    <row r="812" spans="1:6">
      <c r="A812" s="348"/>
      <c r="B812"/>
      <c r="C812"/>
      <c r="E812"/>
      <c r="F812"/>
    </row>
    <row r="813" spans="1:6">
      <c r="A813" s="348"/>
      <c r="B813"/>
      <c r="C813"/>
      <c r="E813"/>
      <c r="F813"/>
    </row>
    <row r="814" spans="1:6">
      <c r="A814" s="348"/>
      <c r="B814"/>
      <c r="C814"/>
      <c r="E814"/>
      <c r="F814"/>
    </row>
    <row r="815" spans="1:6">
      <c r="A815" s="348"/>
      <c r="B815"/>
      <c r="C815"/>
      <c r="E815"/>
      <c r="F815"/>
    </row>
    <row r="816" spans="1:6">
      <c r="A816" s="348"/>
      <c r="B816"/>
      <c r="C816"/>
      <c r="E816"/>
      <c r="F816"/>
    </row>
    <row r="817" spans="1:6">
      <c r="A817" s="348"/>
      <c r="B817"/>
      <c r="C817"/>
      <c r="E817"/>
      <c r="F817"/>
    </row>
    <row r="818" spans="1:6">
      <c r="A818" s="348"/>
      <c r="B818"/>
      <c r="C818"/>
      <c r="E818"/>
      <c r="F818"/>
    </row>
    <row r="819" spans="1:6">
      <c r="A819" s="348"/>
      <c r="B819"/>
      <c r="C819"/>
      <c r="E819"/>
      <c r="F819"/>
    </row>
    <row r="820" spans="1:6">
      <c r="A820" s="348"/>
      <c r="B820"/>
      <c r="C820"/>
      <c r="E820"/>
      <c r="F820"/>
    </row>
    <row r="821" spans="1:6">
      <c r="A821" s="348"/>
      <c r="B821"/>
      <c r="C821"/>
      <c r="E821"/>
      <c r="F821"/>
    </row>
    <row r="822" spans="1:6">
      <c r="A822" s="348"/>
      <c r="B822"/>
      <c r="C822"/>
      <c r="E822"/>
      <c r="F822"/>
    </row>
    <row r="823" spans="1:6">
      <c r="A823" s="348"/>
      <c r="B823"/>
      <c r="C823"/>
      <c r="E823"/>
      <c r="F823"/>
    </row>
    <row r="824" spans="1:6">
      <c r="A824" s="348"/>
      <c r="B824"/>
      <c r="C824"/>
      <c r="E824"/>
      <c r="F824"/>
    </row>
    <row r="825" spans="1:6">
      <c r="A825" s="348"/>
      <c r="B825"/>
      <c r="C825"/>
      <c r="E825"/>
      <c r="F825"/>
    </row>
    <row r="826" spans="1:6">
      <c r="A826" s="348"/>
      <c r="B826"/>
      <c r="C826"/>
      <c r="E826"/>
      <c r="F826"/>
    </row>
    <row r="827" spans="1:6">
      <c r="A827" s="348"/>
      <c r="B827"/>
      <c r="C827"/>
      <c r="E827"/>
      <c r="F827"/>
    </row>
    <row r="828" spans="1:6">
      <c r="A828" s="348"/>
      <c r="B828"/>
      <c r="C828"/>
      <c r="E828"/>
      <c r="F828"/>
    </row>
    <row r="829" spans="1:6">
      <c r="A829" s="348"/>
      <c r="B829"/>
      <c r="C829"/>
      <c r="E829"/>
      <c r="F829"/>
    </row>
    <row r="830" spans="1:6">
      <c r="A830" s="348"/>
      <c r="B830"/>
      <c r="C830"/>
      <c r="E830"/>
      <c r="F830"/>
    </row>
    <row r="831" spans="1:6">
      <c r="A831" s="348"/>
      <c r="B831"/>
      <c r="C831"/>
      <c r="E831"/>
      <c r="F831"/>
    </row>
    <row r="832" spans="1:6">
      <c r="A832" s="348"/>
      <c r="B832"/>
      <c r="C832"/>
      <c r="E832"/>
      <c r="F832"/>
    </row>
    <row r="833" spans="1:6">
      <c r="A833" s="348"/>
      <c r="B833"/>
      <c r="C833"/>
      <c r="E833"/>
      <c r="F833"/>
    </row>
    <row r="834" spans="1:6">
      <c r="A834" s="348"/>
      <c r="B834"/>
      <c r="C834"/>
      <c r="E834"/>
      <c r="F834"/>
    </row>
    <row r="835" spans="1:6">
      <c r="A835" s="348"/>
      <c r="B835"/>
      <c r="C835"/>
      <c r="E835"/>
      <c r="F835"/>
    </row>
    <row r="836" spans="1:6">
      <c r="A836" s="348"/>
      <c r="B836"/>
      <c r="C836"/>
      <c r="E836"/>
      <c r="F836"/>
    </row>
    <row r="837" spans="1:6">
      <c r="A837" s="348"/>
      <c r="B837"/>
      <c r="C837"/>
      <c r="E837"/>
      <c r="F837"/>
    </row>
    <row r="838" spans="1:6">
      <c r="A838" s="348"/>
      <c r="B838"/>
      <c r="C838"/>
      <c r="E838"/>
      <c r="F838"/>
    </row>
    <row r="839" spans="1:6">
      <c r="A839" s="348"/>
      <c r="B839"/>
      <c r="C839"/>
      <c r="E839"/>
      <c r="F839"/>
    </row>
    <row r="840" spans="1:6">
      <c r="A840" s="348"/>
      <c r="B840"/>
      <c r="C840"/>
      <c r="E840"/>
      <c r="F840"/>
    </row>
    <row r="841" spans="1:6">
      <c r="A841" s="348"/>
      <c r="B841"/>
      <c r="C841"/>
      <c r="E841"/>
      <c r="F841"/>
    </row>
    <row r="842" spans="1:6">
      <c r="A842" s="348"/>
      <c r="B842"/>
      <c r="C842"/>
      <c r="E842"/>
      <c r="F842"/>
    </row>
    <row r="843" spans="1:6">
      <c r="A843" s="348"/>
      <c r="B843"/>
      <c r="C843"/>
      <c r="E843"/>
      <c r="F843"/>
    </row>
    <row r="844" spans="1:6">
      <c r="A844" s="348"/>
      <c r="B844"/>
      <c r="C844"/>
      <c r="E844"/>
      <c r="F844"/>
    </row>
    <row r="845" spans="1:6">
      <c r="A845" s="348"/>
      <c r="B845"/>
      <c r="C845"/>
      <c r="E845"/>
      <c r="F845"/>
    </row>
    <row r="846" spans="1:6">
      <c r="A846" s="348"/>
      <c r="B846"/>
      <c r="C846"/>
      <c r="E846"/>
      <c r="F846"/>
    </row>
    <row r="847" spans="1:6">
      <c r="A847" s="348"/>
      <c r="B847"/>
      <c r="C847"/>
      <c r="E847"/>
      <c r="F847"/>
    </row>
    <row r="848" spans="1:6">
      <c r="A848" s="348"/>
      <c r="B848"/>
      <c r="C848"/>
      <c r="E848"/>
      <c r="F848"/>
    </row>
    <row r="849" spans="1:6">
      <c r="A849" s="348"/>
      <c r="B849"/>
      <c r="C849"/>
      <c r="E849"/>
      <c r="F849"/>
    </row>
    <row r="850" spans="1:6">
      <c r="A850" s="348"/>
      <c r="B850"/>
      <c r="C850"/>
      <c r="E850"/>
      <c r="F850"/>
    </row>
    <row r="851" spans="1:6">
      <c r="A851" s="348"/>
      <c r="B851"/>
      <c r="C851"/>
      <c r="E851"/>
      <c r="F851"/>
    </row>
    <row r="852" spans="1:6">
      <c r="A852" s="348"/>
      <c r="B852"/>
      <c r="C852"/>
      <c r="E852"/>
      <c r="F852"/>
    </row>
    <row r="853" spans="1:6">
      <c r="A853" s="348"/>
      <c r="B853"/>
      <c r="C853"/>
      <c r="E853"/>
      <c r="F853"/>
    </row>
    <row r="854" spans="1:6">
      <c r="A854" s="348"/>
      <c r="B854"/>
      <c r="C854"/>
      <c r="E854"/>
      <c r="F854"/>
    </row>
    <row r="855" spans="1:6">
      <c r="A855" s="348"/>
      <c r="B855"/>
      <c r="C855"/>
      <c r="E855"/>
      <c r="F855"/>
    </row>
    <row r="856" spans="1:6">
      <c r="A856" s="348"/>
      <c r="B856"/>
      <c r="C856"/>
      <c r="E856"/>
      <c r="F856"/>
    </row>
    <row r="857" spans="1:6">
      <c r="A857" s="348"/>
      <c r="B857"/>
      <c r="C857"/>
      <c r="E857"/>
      <c r="F857"/>
    </row>
    <row r="858" spans="1:6">
      <c r="A858" s="348"/>
      <c r="B858"/>
      <c r="C858"/>
      <c r="E858"/>
      <c r="F858"/>
    </row>
    <row r="859" spans="1:6">
      <c r="A859" s="348"/>
      <c r="B859"/>
      <c r="C859"/>
      <c r="E859"/>
      <c r="F859"/>
    </row>
    <row r="860" spans="1:6">
      <c r="A860" s="348"/>
      <c r="B860"/>
      <c r="C860"/>
      <c r="E860"/>
      <c r="F860"/>
    </row>
    <row r="861" spans="1:6">
      <c r="A861" s="348"/>
      <c r="B861"/>
      <c r="C861"/>
      <c r="E861"/>
      <c r="F861"/>
    </row>
    <row r="862" spans="1:6">
      <c r="A862" s="348"/>
      <c r="B862"/>
      <c r="C862"/>
      <c r="E862"/>
      <c r="F862"/>
    </row>
    <row r="863" spans="1:6">
      <c r="A863" s="348"/>
      <c r="B863"/>
      <c r="C863"/>
      <c r="E863"/>
      <c r="F863"/>
    </row>
    <row r="864" spans="1:6">
      <c r="A864" s="348"/>
      <c r="B864"/>
      <c r="C864"/>
      <c r="E864"/>
      <c r="F864"/>
    </row>
    <row r="865" spans="1:6">
      <c r="A865" s="348"/>
      <c r="B865"/>
      <c r="C865"/>
      <c r="E865"/>
      <c r="F865"/>
    </row>
    <row r="866" spans="1:6">
      <c r="A866" s="348"/>
      <c r="B866"/>
      <c r="C866"/>
      <c r="E866"/>
      <c r="F866"/>
    </row>
    <row r="867" spans="1:6">
      <c r="A867" s="348"/>
      <c r="B867"/>
      <c r="C867"/>
      <c r="E867"/>
      <c r="F867"/>
    </row>
    <row r="868" spans="1:6">
      <c r="A868" s="348"/>
      <c r="B868"/>
      <c r="C868"/>
      <c r="E868"/>
      <c r="F868"/>
    </row>
    <row r="869" spans="1:6">
      <c r="A869" s="348"/>
      <c r="B869"/>
      <c r="C869"/>
      <c r="E869"/>
      <c r="F869"/>
    </row>
    <row r="870" spans="1:6">
      <c r="A870" s="348"/>
      <c r="B870"/>
      <c r="C870"/>
      <c r="E870"/>
      <c r="F870"/>
    </row>
    <row r="871" spans="1:6">
      <c r="A871" s="348"/>
      <c r="B871"/>
      <c r="C871"/>
      <c r="E871"/>
      <c r="F871"/>
    </row>
    <row r="872" spans="1:6">
      <c r="A872" s="348"/>
      <c r="B872"/>
      <c r="C872"/>
      <c r="E872"/>
      <c r="F872"/>
    </row>
    <row r="873" spans="1:6">
      <c r="A873" s="348"/>
      <c r="B873"/>
      <c r="C873"/>
      <c r="E873"/>
      <c r="F873"/>
    </row>
    <row r="874" spans="1:6">
      <c r="A874" s="348"/>
      <c r="B874"/>
      <c r="C874"/>
      <c r="E874"/>
      <c r="F874"/>
    </row>
    <row r="875" spans="1:6">
      <c r="A875" s="348"/>
      <c r="B875"/>
      <c r="C875"/>
      <c r="E875"/>
      <c r="F875"/>
    </row>
    <row r="876" spans="1:6">
      <c r="A876" s="348"/>
      <c r="B876"/>
      <c r="C876"/>
      <c r="E876"/>
      <c r="F876"/>
    </row>
    <row r="877" spans="1:6">
      <c r="A877" s="348"/>
      <c r="B877"/>
      <c r="C877"/>
      <c r="E877"/>
      <c r="F877"/>
    </row>
    <row r="878" spans="1:6">
      <c r="A878" s="348"/>
      <c r="B878"/>
      <c r="C878"/>
      <c r="E878"/>
      <c r="F878"/>
    </row>
    <row r="879" spans="1:6">
      <c r="A879" s="348"/>
      <c r="B879"/>
      <c r="C879"/>
      <c r="E879"/>
      <c r="F879"/>
    </row>
    <row r="880" spans="1:6">
      <c r="A880" s="348"/>
      <c r="B880"/>
      <c r="C880"/>
      <c r="E880"/>
      <c r="F880"/>
    </row>
    <row r="881" spans="1:6">
      <c r="A881" s="348"/>
      <c r="B881"/>
      <c r="C881"/>
      <c r="E881"/>
      <c r="F881"/>
    </row>
    <row r="882" spans="1:6">
      <c r="A882" s="348"/>
      <c r="B882"/>
      <c r="C882"/>
      <c r="E882"/>
      <c r="F882"/>
    </row>
    <row r="883" spans="1:6">
      <c r="A883" s="348"/>
      <c r="B883"/>
      <c r="C883"/>
      <c r="E883"/>
      <c r="F883"/>
    </row>
    <row r="884" spans="1:6">
      <c r="A884" s="348"/>
      <c r="B884"/>
      <c r="C884"/>
      <c r="E884"/>
      <c r="F884"/>
    </row>
    <row r="885" spans="1:6">
      <c r="A885" s="348"/>
      <c r="B885"/>
      <c r="C885"/>
      <c r="E885"/>
      <c r="F885"/>
    </row>
    <row r="886" spans="1:6">
      <c r="A886" s="348"/>
      <c r="B886"/>
      <c r="C886"/>
      <c r="E886"/>
      <c r="F886"/>
    </row>
    <row r="887" spans="1:6">
      <c r="A887" s="348"/>
      <c r="B887"/>
      <c r="C887"/>
      <c r="E887"/>
      <c r="F887"/>
    </row>
    <row r="888" spans="1:6">
      <c r="A888" s="348"/>
      <c r="B888"/>
      <c r="C888"/>
      <c r="E888"/>
      <c r="F888"/>
    </row>
    <row r="889" spans="1:6">
      <c r="A889" s="348"/>
      <c r="B889"/>
      <c r="C889"/>
      <c r="E889"/>
      <c r="F889"/>
    </row>
    <row r="890" spans="1:6">
      <c r="A890" s="348"/>
      <c r="B890"/>
      <c r="C890"/>
      <c r="E890"/>
      <c r="F890"/>
    </row>
    <row r="891" spans="1:6">
      <c r="A891" s="348"/>
      <c r="B891"/>
      <c r="C891"/>
      <c r="E891"/>
      <c r="F891"/>
    </row>
    <row r="892" spans="1:6">
      <c r="A892" s="348"/>
      <c r="B892"/>
      <c r="C892"/>
      <c r="E892"/>
      <c r="F892"/>
    </row>
    <row r="893" spans="1:6">
      <c r="A893" s="348"/>
      <c r="B893"/>
      <c r="C893"/>
      <c r="E893"/>
      <c r="F893"/>
    </row>
    <row r="894" spans="1:6">
      <c r="A894" s="348"/>
      <c r="B894"/>
      <c r="C894"/>
      <c r="E894"/>
      <c r="F894"/>
    </row>
    <row r="895" spans="1:6">
      <c r="A895" s="348"/>
      <c r="B895"/>
      <c r="C895"/>
      <c r="E895"/>
      <c r="F895"/>
    </row>
    <row r="896" spans="1:6">
      <c r="A896" s="348"/>
      <c r="B896"/>
      <c r="C896"/>
      <c r="E896"/>
      <c r="F896"/>
    </row>
    <row r="897" spans="1:6">
      <c r="A897" s="348"/>
      <c r="B897"/>
      <c r="C897"/>
      <c r="E897"/>
      <c r="F897"/>
    </row>
    <row r="898" spans="1:6">
      <c r="A898" s="348"/>
      <c r="B898"/>
      <c r="C898"/>
      <c r="E898"/>
      <c r="F898"/>
    </row>
    <row r="899" spans="1:6">
      <c r="A899" s="348"/>
      <c r="B899"/>
      <c r="C899"/>
      <c r="E899"/>
      <c r="F899"/>
    </row>
    <row r="900" spans="1:6">
      <c r="A900" s="348"/>
      <c r="B900"/>
      <c r="C900"/>
      <c r="E900"/>
      <c r="F900"/>
    </row>
    <row r="901" spans="1:6">
      <c r="A901" s="348"/>
      <c r="B901"/>
      <c r="C901"/>
      <c r="E901"/>
      <c r="F901"/>
    </row>
    <row r="902" spans="1:6">
      <c r="A902" s="348"/>
      <c r="B902"/>
      <c r="C902"/>
      <c r="E902"/>
      <c r="F902"/>
    </row>
    <row r="903" spans="1:6">
      <c r="A903" s="348"/>
      <c r="B903"/>
      <c r="C903"/>
      <c r="E903"/>
      <c r="F903"/>
    </row>
    <row r="904" spans="1:6">
      <c r="A904" s="348"/>
      <c r="B904"/>
      <c r="C904"/>
      <c r="E904"/>
      <c r="F904"/>
    </row>
    <row r="905" spans="1:6">
      <c r="A905" s="348"/>
      <c r="B905"/>
      <c r="C905"/>
      <c r="E905"/>
      <c r="F905"/>
    </row>
    <row r="906" spans="1:6">
      <c r="A906" s="348"/>
      <c r="B906"/>
      <c r="C906"/>
      <c r="E906"/>
      <c r="F906"/>
    </row>
    <row r="907" spans="1:6">
      <c r="A907" s="348"/>
      <c r="B907"/>
      <c r="C907"/>
      <c r="E907"/>
      <c r="F907"/>
    </row>
    <row r="908" spans="1:6">
      <c r="A908" s="348"/>
      <c r="B908"/>
      <c r="C908"/>
      <c r="E908"/>
      <c r="F908"/>
    </row>
    <row r="909" spans="1:6">
      <c r="A909" s="348"/>
      <c r="B909"/>
      <c r="C909"/>
      <c r="E909"/>
      <c r="F909"/>
    </row>
    <row r="910" spans="1:6">
      <c r="A910" s="348"/>
      <c r="B910"/>
      <c r="C910"/>
      <c r="E910"/>
      <c r="F910"/>
    </row>
    <row r="911" spans="1:6">
      <c r="A911" s="348"/>
      <c r="B911"/>
      <c r="C911"/>
      <c r="E911"/>
      <c r="F911"/>
    </row>
    <row r="912" spans="1:6">
      <c r="A912" s="348"/>
      <c r="B912"/>
      <c r="C912"/>
      <c r="E912"/>
      <c r="F912"/>
    </row>
    <row r="913" spans="1:6">
      <c r="A913" s="348"/>
      <c r="B913"/>
      <c r="C913"/>
      <c r="E913"/>
      <c r="F913"/>
    </row>
    <row r="914" spans="1:6">
      <c r="A914" s="348"/>
      <c r="B914"/>
      <c r="C914"/>
      <c r="E914"/>
      <c r="F914"/>
    </row>
    <row r="915" spans="1:6">
      <c r="A915" s="348"/>
      <c r="B915"/>
      <c r="C915"/>
      <c r="E915"/>
      <c r="F915"/>
    </row>
    <row r="916" spans="1:6">
      <c r="A916" s="348"/>
      <c r="B916"/>
      <c r="C916"/>
      <c r="E916"/>
      <c r="F916"/>
    </row>
    <row r="917" spans="1:6">
      <c r="A917" s="348"/>
      <c r="B917"/>
      <c r="C917"/>
      <c r="E917"/>
      <c r="F917"/>
    </row>
    <row r="918" spans="1:6">
      <c r="A918" s="348"/>
      <c r="B918"/>
      <c r="C918"/>
      <c r="E918"/>
      <c r="F918"/>
    </row>
    <row r="919" spans="1:6">
      <c r="A919" s="348"/>
      <c r="B919"/>
      <c r="C919"/>
      <c r="E919"/>
      <c r="F919"/>
    </row>
    <row r="920" spans="1:6">
      <c r="A920" s="348"/>
      <c r="B920"/>
      <c r="C920"/>
      <c r="E920"/>
      <c r="F920"/>
    </row>
    <row r="921" spans="1:6">
      <c r="A921" s="348"/>
      <c r="B921"/>
      <c r="C921"/>
      <c r="E921"/>
      <c r="F921"/>
    </row>
    <row r="922" spans="1:6">
      <c r="A922" s="348"/>
      <c r="B922"/>
      <c r="C922"/>
      <c r="E922"/>
      <c r="F922"/>
    </row>
    <row r="923" spans="1:6">
      <c r="A923" s="348"/>
      <c r="B923"/>
      <c r="C923"/>
      <c r="E923"/>
      <c r="F923"/>
    </row>
    <row r="924" spans="1:6">
      <c r="A924" s="348"/>
      <c r="B924"/>
      <c r="C924"/>
      <c r="E924"/>
      <c r="F924"/>
    </row>
    <row r="925" spans="1:6">
      <c r="A925" s="348"/>
      <c r="B925"/>
      <c r="C925"/>
      <c r="E925"/>
      <c r="F925"/>
    </row>
    <row r="926" spans="1:6">
      <c r="A926" s="348"/>
      <c r="B926"/>
      <c r="C926"/>
      <c r="E926"/>
      <c r="F926"/>
    </row>
    <row r="927" spans="1:6">
      <c r="A927" s="348"/>
      <c r="B927"/>
      <c r="C927"/>
      <c r="E927"/>
      <c r="F927"/>
    </row>
    <row r="928" spans="1:6">
      <c r="A928" s="348"/>
      <c r="B928"/>
      <c r="C928"/>
      <c r="E928"/>
      <c r="F928"/>
    </row>
    <row r="929" spans="1:6">
      <c r="A929" s="348"/>
      <c r="B929"/>
      <c r="C929"/>
      <c r="E929"/>
      <c r="F929"/>
    </row>
    <row r="930" spans="1:6">
      <c r="A930" s="348"/>
      <c r="B930"/>
      <c r="C930"/>
      <c r="E930"/>
      <c r="F930"/>
    </row>
    <row r="931" spans="1:6">
      <c r="A931" s="348"/>
      <c r="B931"/>
      <c r="C931"/>
      <c r="E931"/>
      <c r="F931"/>
    </row>
    <row r="932" spans="1:6">
      <c r="A932" s="348"/>
      <c r="B932"/>
      <c r="C932"/>
      <c r="E932"/>
      <c r="F932"/>
    </row>
    <row r="933" spans="1:6">
      <c r="A933" s="348"/>
      <c r="B933"/>
      <c r="C933"/>
      <c r="E933"/>
      <c r="F933"/>
    </row>
    <row r="934" spans="1:6">
      <c r="A934" s="348"/>
      <c r="B934"/>
      <c r="C934"/>
      <c r="E934"/>
      <c r="F934"/>
    </row>
    <row r="935" spans="1:6">
      <c r="A935" s="348"/>
      <c r="B935"/>
      <c r="C935"/>
      <c r="E935"/>
      <c r="F935"/>
    </row>
    <row r="936" spans="1:6">
      <c r="A936" s="348"/>
      <c r="B936"/>
      <c r="C936"/>
      <c r="E936"/>
      <c r="F936"/>
    </row>
    <row r="937" spans="1:6">
      <c r="A937" s="348"/>
      <c r="B937"/>
      <c r="C937"/>
      <c r="E937"/>
      <c r="F937"/>
    </row>
    <row r="938" spans="1:6">
      <c r="A938" s="348"/>
      <c r="B938"/>
      <c r="C938"/>
      <c r="E938"/>
      <c r="F938"/>
    </row>
    <row r="939" spans="1:6">
      <c r="A939" s="348"/>
      <c r="B939"/>
      <c r="C939"/>
      <c r="E939"/>
      <c r="F939"/>
    </row>
    <row r="940" spans="1:6">
      <c r="A940" s="348"/>
      <c r="B940"/>
      <c r="C940"/>
      <c r="E940"/>
      <c r="F940"/>
    </row>
    <row r="941" spans="1:6">
      <c r="A941" s="348"/>
      <c r="B941"/>
      <c r="C941"/>
      <c r="E941"/>
      <c r="F941"/>
    </row>
    <row r="942" spans="1:6">
      <c r="A942" s="348"/>
      <c r="B942"/>
      <c r="C942"/>
      <c r="E942"/>
      <c r="F942"/>
    </row>
    <row r="943" spans="1:6">
      <c r="A943" s="348"/>
      <c r="B943"/>
      <c r="C943"/>
      <c r="E943"/>
      <c r="F943"/>
    </row>
    <row r="944" spans="1:6">
      <c r="A944" s="348"/>
      <c r="B944"/>
      <c r="C944"/>
      <c r="E944"/>
      <c r="F944"/>
    </row>
    <row r="945" spans="1:6">
      <c r="A945" s="348"/>
      <c r="B945"/>
      <c r="C945"/>
      <c r="E945"/>
      <c r="F945"/>
    </row>
    <row r="946" spans="1:6">
      <c r="A946" s="348"/>
      <c r="B946"/>
      <c r="C946"/>
      <c r="E946"/>
      <c r="F946"/>
    </row>
    <row r="947" spans="1:6">
      <c r="A947" s="348"/>
      <c r="B947"/>
      <c r="C947"/>
      <c r="E947"/>
      <c r="F947"/>
    </row>
    <row r="948" spans="1:6">
      <c r="A948" s="348"/>
      <c r="B948"/>
      <c r="C948"/>
      <c r="E948"/>
      <c r="F948"/>
    </row>
    <row r="949" spans="1:6">
      <c r="A949" s="348"/>
      <c r="B949"/>
      <c r="C949"/>
      <c r="E949"/>
      <c r="F949"/>
    </row>
    <row r="950" spans="1:6">
      <c r="A950" s="348"/>
      <c r="B950"/>
      <c r="C950"/>
      <c r="E950"/>
      <c r="F950"/>
    </row>
    <row r="951" spans="1:6">
      <c r="A951" s="348"/>
      <c r="B951"/>
      <c r="C951"/>
      <c r="E951"/>
      <c r="F951"/>
    </row>
    <row r="952" spans="1:6">
      <c r="A952" s="348"/>
      <c r="B952"/>
      <c r="C952"/>
      <c r="E952"/>
      <c r="F952"/>
    </row>
    <row r="953" spans="1:6">
      <c r="A953" s="348"/>
      <c r="B953"/>
      <c r="C953"/>
      <c r="E953"/>
      <c r="F953"/>
    </row>
    <row r="954" spans="1:6">
      <c r="A954" s="348"/>
      <c r="B954"/>
      <c r="C954"/>
      <c r="E954"/>
      <c r="F954"/>
    </row>
    <row r="955" spans="1:6">
      <c r="A955" s="348"/>
      <c r="B955"/>
      <c r="C955"/>
      <c r="E955"/>
      <c r="F955"/>
    </row>
    <row r="956" spans="1:6">
      <c r="A956" s="348"/>
      <c r="B956"/>
      <c r="C956"/>
      <c r="E956"/>
      <c r="F956"/>
    </row>
    <row r="957" spans="1:6">
      <c r="A957" s="348"/>
      <c r="B957"/>
      <c r="C957"/>
      <c r="E957"/>
      <c r="F957"/>
    </row>
    <row r="958" spans="1:6">
      <c r="A958" s="348"/>
      <c r="B958"/>
      <c r="C958"/>
      <c r="E958"/>
      <c r="F958"/>
    </row>
    <row r="959" spans="1:6">
      <c r="A959" s="348"/>
      <c r="B959"/>
      <c r="C959"/>
      <c r="E959"/>
      <c r="F959"/>
    </row>
    <row r="960" spans="1:6">
      <c r="A960" s="348"/>
      <c r="B960"/>
      <c r="C960"/>
      <c r="E960"/>
      <c r="F960"/>
    </row>
    <row r="961" spans="1:6">
      <c r="A961" s="348"/>
      <c r="B961"/>
      <c r="C961"/>
      <c r="E961"/>
      <c r="F961"/>
    </row>
    <row r="962" spans="1:6">
      <c r="A962" s="348"/>
      <c r="B962"/>
      <c r="C962"/>
      <c r="E962"/>
      <c r="F962"/>
    </row>
    <row r="963" spans="1:6">
      <c r="A963" s="348"/>
      <c r="B963"/>
      <c r="C963"/>
      <c r="E963"/>
      <c r="F963"/>
    </row>
    <row r="964" spans="1:6">
      <c r="A964" s="348"/>
      <c r="B964"/>
      <c r="C964"/>
      <c r="E964"/>
      <c r="F964"/>
    </row>
    <row r="965" spans="1:6">
      <c r="A965" s="348"/>
      <c r="B965"/>
      <c r="C965"/>
      <c r="E965"/>
      <c r="F965"/>
    </row>
    <row r="966" spans="1:6">
      <c r="A966" s="348"/>
      <c r="B966"/>
      <c r="C966"/>
      <c r="E966"/>
      <c r="F966"/>
    </row>
    <row r="967" spans="1:6">
      <c r="A967" s="348"/>
      <c r="B967"/>
      <c r="C967"/>
      <c r="E967"/>
      <c r="F967"/>
    </row>
    <row r="968" spans="1:6">
      <c r="A968" s="348"/>
      <c r="B968"/>
      <c r="C968"/>
      <c r="E968"/>
      <c r="F968"/>
    </row>
    <row r="969" spans="1:6">
      <c r="A969" s="348"/>
      <c r="B969"/>
      <c r="C969"/>
      <c r="E969"/>
      <c r="F969"/>
    </row>
    <row r="970" spans="1:6">
      <c r="A970" s="348"/>
      <c r="B970"/>
      <c r="C970"/>
      <c r="E970"/>
      <c r="F970"/>
    </row>
    <row r="971" spans="1:6">
      <c r="A971" s="348"/>
      <c r="B971"/>
      <c r="C971"/>
      <c r="E971"/>
      <c r="F971"/>
    </row>
    <row r="972" spans="1:6">
      <c r="A972" s="348"/>
      <c r="B972"/>
      <c r="C972"/>
      <c r="E972"/>
      <c r="F972"/>
    </row>
    <row r="973" spans="1:6">
      <c r="A973" s="348"/>
      <c r="B973"/>
      <c r="C973"/>
      <c r="E973"/>
      <c r="F973"/>
    </row>
    <row r="974" spans="1:6">
      <c r="A974" s="348"/>
      <c r="B974"/>
      <c r="C974"/>
      <c r="E974"/>
      <c r="F974"/>
    </row>
    <row r="975" spans="1:6">
      <c r="A975" s="348"/>
      <c r="B975"/>
      <c r="C975"/>
      <c r="E975"/>
      <c r="F975"/>
    </row>
    <row r="976" spans="1:6">
      <c r="A976" s="348"/>
      <c r="B976"/>
      <c r="C976"/>
      <c r="E976"/>
      <c r="F976"/>
    </row>
    <row r="977" spans="1:6">
      <c r="A977" s="348"/>
      <c r="B977"/>
      <c r="C977"/>
      <c r="E977"/>
      <c r="F977"/>
    </row>
    <row r="978" spans="1:6">
      <c r="A978" s="348"/>
      <c r="B978"/>
      <c r="C978"/>
      <c r="E978"/>
      <c r="F978"/>
    </row>
    <row r="979" spans="1:6">
      <c r="A979" s="348"/>
      <c r="B979"/>
      <c r="C979"/>
      <c r="E979"/>
      <c r="F979"/>
    </row>
    <row r="980" spans="1:6">
      <c r="A980" s="348"/>
      <c r="B980"/>
      <c r="C980"/>
      <c r="E980"/>
      <c r="F980"/>
    </row>
    <row r="981" spans="1:6">
      <c r="A981" s="348"/>
      <c r="B981"/>
      <c r="C981"/>
      <c r="E981"/>
      <c r="F981"/>
    </row>
    <row r="982" spans="1:6">
      <c r="A982" s="348"/>
      <c r="B982"/>
      <c r="C982"/>
      <c r="E982"/>
      <c r="F982"/>
    </row>
    <row r="983" spans="1:6">
      <c r="A983" s="348"/>
      <c r="B983"/>
      <c r="C983"/>
      <c r="E983"/>
      <c r="F983"/>
    </row>
    <row r="984" spans="1:6">
      <c r="A984" s="348"/>
      <c r="B984"/>
      <c r="C984"/>
      <c r="E984"/>
      <c r="F984"/>
    </row>
    <row r="985" spans="1:6">
      <c r="A985" s="348"/>
      <c r="B985"/>
      <c r="C985"/>
      <c r="E985"/>
      <c r="F985"/>
    </row>
    <row r="986" spans="1:6">
      <c r="A986" s="348"/>
      <c r="B986"/>
      <c r="C986"/>
      <c r="E986"/>
      <c r="F986"/>
    </row>
    <row r="987" spans="1:6">
      <c r="A987" s="348"/>
      <c r="B987"/>
      <c r="C987"/>
      <c r="E987"/>
      <c r="F987"/>
    </row>
    <row r="988" spans="1:6">
      <c r="A988" s="348"/>
      <c r="B988"/>
      <c r="C988"/>
      <c r="E988"/>
      <c r="F988"/>
    </row>
    <row r="989" spans="1:6">
      <c r="A989" s="348"/>
      <c r="B989"/>
      <c r="C989"/>
      <c r="E989"/>
      <c r="F989"/>
    </row>
    <row r="990" spans="1:6">
      <c r="A990" s="348"/>
      <c r="B990"/>
      <c r="C990"/>
      <c r="E990"/>
      <c r="F990"/>
    </row>
    <row r="991" spans="1:6">
      <c r="A991" s="348"/>
      <c r="B991"/>
      <c r="C991"/>
      <c r="E991"/>
      <c r="F991"/>
    </row>
    <row r="992" spans="1:6">
      <c r="A992" s="348"/>
      <c r="B992"/>
      <c r="C992"/>
      <c r="E992"/>
      <c r="F992"/>
    </row>
    <row r="993" spans="1:6">
      <c r="A993" s="348"/>
      <c r="B993"/>
      <c r="C993"/>
      <c r="E993"/>
      <c r="F993"/>
    </row>
    <row r="994" spans="1:6">
      <c r="A994" s="348"/>
      <c r="B994"/>
      <c r="C994"/>
      <c r="E994"/>
      <c r="F994"/>
    </row>
    <row r="995" spans="1:6">
      <c r="A995" s="348"/>
      <c r="B995"/>
      <c r="C995"/>
      <c r="E995"/>
      <c r="F995"/>
    </row>
    <row r="996" spans="1:6">
      <c r="A996" s="348"/>
      <c r="B996"/>
      <c r="C996"/>
      <c r="E996"/>
      <c r="F996"/>
    </row>
    <row r="997" spans="1:6">
      <c r="A997" s="348"/>
      <c r="B997"/>
      <c r="C997"/>
      <c r="E997"/>
      <c r="F997"/>
    </row>
    <row r="998" spans="1:6">
      <c r="A998" s="348"/>
      <c r="B998"/>
      <c r="C998"/>
      <c r="E998"/>
      <c r="F998"/>
    </row>
    <row r="999" spans="1:6">
      <c r="A999" s="348"/>
      <c r="B999"/>
      <c r="C999"/>
      <c r="E999"/>
      <c r="F999"/>
    </row>
    <row r="1000" spans="1:6">
      <c r="A1000" s="348"/>
      <c r="B1000"/>
      <c r="C1000"/>
      <c r="E1000"/>
      <c r="F1000"/>
    </row>
    <row r="1001" spans="1:6">
      <c r="A1001" s="348"/>
      <c r="B1001"/>
      <c r="C1001"/>
      <c r="E1001"/>
      <c r="F1001"/>
    </row>
    <row r="1002" spans="1:6">
      <c r="A1002" s="348"/>
      <c r="B1002"/>
      <c r="C1002"/>
      <c r="E1002"/>
      <c r="F1002"/>
    </row>
    <row r="1003" spans="1:6">
      <c r="A1003" s="348"/>
      <c r="B1003"/>
      <c r="C1003"/>
      <c r="E1003"/>
      <c r="F1003"/>
    </row>
    <row r="1004" spans="1:6">
      <c r="A1004" s="348"/>
      <c r="B1004"/>
      <c r="C1004"/>
      <c r="E1004"/>
      <c r="F1004"/>
    </row>
    <row r="1005" spans="1:6">
      <c r="A1005" s="348"/>
      <c r="B1005"/>
      <c r="C1005"/>
      <c r="E1005"/>
      <c r="F1005"/>
    </row>
    <row r="1006" spans="1:6">
      <c r="A1006" s="348"/>
      <c r="B1006"/>
      <c r="C1006"/>
      <c r="E1006"/>
      <c r="F1006"/>
    </row>
    <row r="1007" spans="1:6">
      <c r="A1007" s="348"/>
      <c r="B1007"/>
      <c r="C1007"/>
      <c r="E1007"/>
      <c r="F1007"/>
    </row>
    <row r="1008" spans="1:6">
      <c r="A1008" s="348"/>
      <c r="B1008"/>
      <c r="C1008"/>
      <c r="E1008"/>
      <c r="F1008"/>
    </row>
    <row r="1009" spans="1:6">
      <c r="A1009" s="348"/>
      <c r="B1009"/>
      <c r="C1009"/>
      <c r="E1009"/>
      <c r="F1009"/>
    </row>
    <row r="1010" spans="1:6">
      <c r="A1010" s="348"/>
      <c r="B1010"/>
      <c r="C1010"/>
      <c r="E1010"/>
      <c r="F1010"/>
    </row>
    <row r="1011" spans="1:6">
      <c r="A1011" s="348"/>
      <c r="B1011"/>
      <c r="C1011"/>
      <c r="E1011"/>
      <c r="F1011"/>
    </row>
    <row r="1012" spans="1:6">
      <c r="A1012" s="348"/>
      <c r="B1012"/>
      <c r="C1012"/>
      <c r="E1012"/>
      <c r="F1012"/>
    </row>
    <row r="1013" spans="1:6">
      <c r="A1013" s="348"/>
      <c r="B1013"/>
      <c r="C1013"/>
      <c r="E1013"/>
      <c r="F1013"/>
    </row>
    <row r="1014" spans="1:6">
      <c r="A1014" s="348"/>
      <c r="B1014"/>
      <c r="C1014"/>
      <c r="E1014"/>
      <c r="F1014"/>
    </row>
    <row r="1015" spans="1:6">
      <c r="A1015" s="348"/>
      <c r="B1015"/>
      <c r="C1015"/>
      <c r="E1015"/>
      <c r="F1015"/>
    </row>
    <row r="1016" spans="1:6">
      <c r="A1016" s="348"/>
      <c r="B1016"/>
      <c r="C1016"/>
      <c r="E1016"/>
      <c r="F1016"/>
    </row>
    <row r="1017" spans="1:6">
      <c r="A1017" s="348"/>
      <c r="B1017"/>
      <c r="C1017"/>
      <c r="E1017"/>
      <c r="F1017"/>
    </row>
    <row r="1018" spans="1:6">
      <c r="A1018" s="348"/>
      <c r="B1018"/>
      <c r="C1018"/>
      <c r="E1018"/>
      <c r="F1018"/>
    </row>
    <row r="1019" spans="1:6">
      <c r="A1019" s="348"/>
      <c r="B1019"/>
      <c r="C1019"/>
      <c r="E1019"/>
      <c r="F1019"/>
    </row>
    <row r="1020" spans="1:6">
      <c r="A1020" s="348"/>
      <c r="B1020"/>
      <c r="C1020"/>
      <c r="E1020"/>
      <c r="F1020"/>
    </row>
    <row r="1021" spans="1:6">
      <c r="A1021" s="348"/>
      <c r="B1021"/>
      <c r="C1021"/>
      <c r="E1021"/>
      <c r="F1021"/>
    </row>
    <row r="1022" spans="1:6">
      <c r="A1022" s="348"/>
      <c r="B1022"/>
      <c r="C1022"/>
      <c r="E1022"/>
      <c r="F1022"/>
    </row>
    <row r="1023" spans="1:6">
      <c r="A1023" s="348"/>
      <c r="B1023"/>
      <c r="C1023"/>
      <c r="E1023"/>
      <c r="F1023"/>
    </row>
    <row r="1024" spans="1:6">
      <c r="A1024" s="348"/>
      <c r="B1024"/>
      <c r="C1024"/>
      <c r="E1024"/>
      <c r="F1024"/>
    </row>
    <row r="1025" spans="1:6">
      <c r="A1025" s="348"/>
      <c r="B1025"/>
      <c r="C1025"/>
      <c r="E1025"/>
      <c r="F1025"/>
    </row>
    <row r="1026" spans="1:6">
      <c r="A1026" s="348"/>
      <c r="B1026"/>
      <c r="C1026"/>
      <c r="E1026"/>
      <c r="F1026"/>
    </row>
    <row r="1027" spans="1:6">
      <c r="A1027" s="348"/>
      <c r="B1027"/>
      <c r="C1027"/>
      <c r="E1027"/>
      <c r="F1027"/>
    </row>
    <row r="1028" spans="1:6">
      <c r="A1028" s="348"/>
      <c r="B1028"/>
      <c r="C1028"/>
      <c r="E1028"/>
      <c r="F1028"/>
    </row>
    <row r="1029" spans="1:6">
      <c r="A1029" s="348"/>
      <c r="B1029"/>
      <c r="C1029"/>
      <c r="E1029"/>
      <c r="F1029"/>
    </row>
    <row r="1030" spans="1:6">
      <c r="A1030" s="348"/>
      <c r="B1030"/>
      <c r="C1030"/>
      <c r="E1030"/>
      <c r="F1030"/>
    </row>
    <row r="1031" spans="1:6">
      <c r="A1031" s="348"/>
      <c r="B1031"/>
      <c r="C1031"/>
      <c r="E1031"/>
      <c r="F1031"/>
    </row>
    <row r="1032" spans="1:6">
      <c r="A1032" s="348"/>
      <c r="B1032"/>
      <c r="C1032"/>
      <c r="E1032"/>
      <c r="F1032"/>
    </row>
    <row r="1033" spans="1:6">
      <c r="A1033" s="348"/>
      <c r="B1033"/>
      <c r="C1033"/>
      <c r="E1033"/>
      <c r="F1033"/>
    </row>
    <row r="1034" spans="1:6">
      <c r="A1034" s="348"/>
      <c r="B1034"/>
      <c r="C1034"/>
      <c r="E1034"/>
      <c r="F1034"/>
    </row>
    <row r="1035" spans="1:6">
      <c r="A1035" s="348"/>
      <c r="B1035"/>
      <c r="C1035"/>
      <c r="E1035"/>
      <c r="F1035"/>
    </row>
    <row r="1036" spans="1:6">
      <c r="A1036" s="348"/>
      <c r="B1036"/>
      <c r="C1036"/>
      <c r="E1036"/>
      <c r="F1036"/>
    </row>
    <row r="1037" spans="1:6">
      <c r="A1037" s="348"/>
      <c r="B1037"/>
      <c r="C1037"/>
      <c r="E1037"/>
      <c r="F1037"/>
    </row>
    <row r="1038" spans="1:6">
      <c r="A1038" s="348"/>
      <c r="B1038"/>
      <c r="C1038"/>
      <c r="E1038"/>
      <c r="F1038"/>
    </row>
    <row r="1039" spans="1:6">
      <c r="A1039" s="348"/>
      <c r="B1039"/>
      <c r="C1039"/>
      <c r="E1039"/>
      <c r="F1039"/>
    </row>
    <row r="1040" spans="1:6">
      <c r="A1040" s="348"/>
      <c r="B1040"/>
      <c r="C1040"/>
      <c r="E1040"/>
      <c r="F1040"/>
    </row>
    <row r="1041" spans="1:6">
      <c r="A1041" s="348"/>
      <c r="B1041"/>
      <c r="C1041"/>
      <c r="E1041"/>
      <c r="F1041"/>
    </row>
    <row r="1042" spans="1:6">
      <c r="A1042" s="348"/>
      <c r="B1042"/>
      <c r="C1042"/>
      <c r="E1042"/>
      <c r="F1042"/>
    </row>
    <row r="1043" spans="1:6">
      <c r="A1043" s="348"/>
      <c r="B1043"/>
      <c r="C1043"/>
      <c r="E1043"/>
      <c r="F1043"/>
    </row>
    <row r="1044" spans="1:6">
      <c r="A1044" s="348"/>
      <c r="B1044"/>
      <c r="C1044"/>
      <c r="E1044"/>
      <c r="F1044"/>
    </row>
    <row r="1045" spans="1:6">
      <c r="A1045" s="348"/>
      <c r="B1045"/>
      <c r="C1045"/>
      <c r="E1045"/>
      <c r="F1045"/>
    </row>
    <row r="1046" spans="1:6">
      <c r="A1046" s="348"/>
      <c r="B1046"/>
      <c r="C1046"/>
      <c r="E1046"/>
      <c r="F1046"/>
    </row>
    <row r="1047" spans="1:6">
      <c r="A1047" s="348"/>
      <c r="B1047"/>
      <c r="C1047"/>
      <c r="E1047"/>
      <c r="F1047"/>
    </row>
    <row r="1048" spans="1:6">
      <c r="A1048" s="348"/>
      <c r="B1048"/>
      <c r="C1048"/>
      <c r="E1048"/>
      <c r="F1048"/>
    </row>
    <row r="1049" spans="1:6">
      <c r="A1049" s="348"/>
      <c r="B1049"/>
      <c r="C1049"/>
      <c r="E1049"/>
      <c r="F1049"/>
    </row>
    <row r="1050" spans="1:6">
      <c r="A1050" s="348"/>
      <c r="B1050"/>
      <c r="C1050"/>
      <c r="E1050"/>
      <c r="F1050"/>
    </row>
    <row r="1051" spans="1:6">
      <c r="A1051" s="348"/>
      <c r="B1051"/>
      <c r="C1051"/>
      <c r="E1051"/>
      <c r="F1051"/>
    </row>
    <row r="1052" spans="1:6">
      <c r="A1052" s="348"/>
      <c r="B1052"/>
      <c r="C1052"/>
      <c r="E1052"/>
      <c r="F1052"/>
    </row>
    <row r="1053" spans="1:6">
      <c r="A1053" s="348"/>
      <c r="B1053"/>
      <c r="C1053"/>
      <c r="E1053"/>
      <c r="F1053"/>
    </row>
    <row r="1054" spans="1:6">
      <c r="A1054" s="348"/>
      <c r="B1054"/>
      <c r="C1054"/>
      <c r="E1054"/>
      <c r="F1054"/>
    </row>
    <row r="1055" spans="1:6">
      <c r="A1055" s="348"/>
      <c r="B1055"/>
      <c r="C1055"/>
      <c r="E1055"/>
      <c r="F1055"/>
    </row>
    <row r="1056" spans="1:6">
      <c r="A1056" s="348"/>
      <c r="B1056"/>
      <c r="C1056"/>
      <c r="E1056"/>
      <c r="F1056"/>
    </row>
    <row r="1057" spans="1:6">
      <c r="A1057" s="348"/>
      <c r="B1057"/>
      <c r="C1057"/>
      <c r="E1057"/>
      <c r="F1057"/>
    </row>
    <row r="1058" spans="1:6">
      <c r="A1058" s="348"/>
      <c r="B1058"/>
      <c r="C1058"/>
      <c r="E1058"/>
      <c r="F1058"/>
    </row>
    <row r="1059" spans="1:6">
      <c r="A1059" s="348"/>
      <c r="B1059"/>
      <c r="C1059"/>
      <c r="E1059"/>
      <c r="F1059"/>
    </row>
    <row r="1060" spans="1:6">
      <c r="A1060" s="348"/>
      <c r="B1060"/>
      <c r="C1060"/>
      <c r="E1060"/>
      <c r="F1060"/>
    </row>
    <row r="1061" spans="1:6">
      <c r="A1061" s="348"/>
      <c r="B1061"/>
      <c r="C1061"/>
      <c r="E1061"/>
      <c r="F1061"/>
    </row>
    <row r="1062" spans="1:6">
      <c r="A1062" s="348"/>
      <c r="B1062"/>
      <c r="C1062"/>
      <c r="E1062"/>
      <c r="F1062"/>
    </row>
    <row r="1063" spans="1:6">
      <c r="A1063" s="348"/>
      <c r="B1063"/>
      <c r="C1063"/>
      <c r="E1063"/>
      <c r="F1063"/>
    </row>
    <row r="1064" spans="1:6">
      <c r="A1064" s="348"/>
      <c r="B1064"/>
      <c r="C1064"/>
      <c r="E1064"/>
      <c r="F1064"/>
    </row>
    <row r="1065" spans="1:6">
      <c r="A1065" s="348"/>
      <c r="B1065"/>
      <c r="C1065"/>
      <c r="E1065"/>
      <c r="F1065"/>
    </row>
    <row r="1066" spans="1:6">
      <c r="A1066" s="348"/>
      <c r="B1066"/>
      <c r="C1066"/>
      <c r="E1066"/>
      <c r="F1066"/>
    </row>
    <row r="1067" spans="1:6">
      <c r="A1067" s="348"/>
      <c r="B1067"/>
      <c r="C1067"/>
      <c r="E1067"/>
      <c r="F1067"/>
    </row>
    <row r="1068" spans="1:6">
      <c r="A1068" s="348"/>
      <c r="B1068"/>
      <c r="C1068"/>
      <c r="E1068"/>
      <c r="F1068"/>
    </row>
    <row r="1069" spans="1:6">
      <c r="A1069" s="348"/>
      <c r="B1069"/>
      <c r="C1069"/>
      <c r="E1069"/>
      <c r="F1069"/>
    </row>
    <row r="1070" spans="1:6">
      <c r="A1070" s="348"/>
      <c r="B1070"/>
      <c r="C1070"/>
      <c r="E1070"/>
      <c r="F1070"/>
    </row>
    <row r="1071" spans="1:6">
      <c r="A1071" s="348"/>
      <c r="B1071"/>
      <c r="C1071"/>
      <c r="E1071"/>
      <c r="F1071"/>
    </row>
    <row r="1072" spans="1:6">
      <c r="A1072" s="348"/>
      <c r="B1072"/>
      <c r="C1072"/>
      <c r="E1072"/>
      <c r="F1072"/>
    </row>
    <row r="1073" spans="1:6">
      <c r="A1073" s="348"/>
      <c r="B1073"/>
      <c r="C1073"/>
      <c r="E1073"/>
      <c r="F1073"/>
    </row>
    <row r="1074" spans="1:6">
      <c r="A1074" s="348"/>
      <c r="B1074"/>
      <c r="C1074"/>
      <c r="E1074"/>
      <c r="F1074"/>
    </row>
    <row r="1075" spans="1:6">
      <c r="A1075" s="348"/>
      <c r="B1075"/>
      <c r="C1075"/>
      <c r="E1075"/>
      <c r="F1075"/>
    </row>
    <row r="1076" spans="1:6">
      <c r="A1076" s="348"/>
      <c r="B1076"/>
      <c r="C1076"/>
      <c r="E1076"/>
      <c r="F1076"/>
    </row>
    <row r="1077" spans="1:6">
      <c r="A1077" s="348"/>
      <c r="B1077"/>
      <c r="C1077"/>
      <c r="E1077"/>
      <c r="F1077"/>
    </row>
    <row r="1078" spans="1:6">
      <c r="A1078" s="348"/>
      <c r="B1078"/>
      <c r="C1078"/>
      <c r="E1078"/>
      <c r="F1078"/>
    </row>
    <row r="1079" spans="1:6">
      <c r="A1079" s="348"/>
      <c r="B1079"/>
      <c r="C1079"/>
      <c r="E1079"/>
      <c r="F1079"/>
    </row>
    <row r="1080" spans="1:6">
      <c r="A1080" s="348"/>
      <c r="B1080"/>
      <c r="C1080"/>
      <c r="E1080"/>
      <c r="F1080"/>
    </row>
    <row r="1081" spans="1:6">
      <c r="A1081" s="348"/>
      <c r="B1081"/>
      <c r="C1081"/>
      <c r="E1081"/>
      <c r="F1081"/>
    </row>
    <row r="1082" spans="1:6">
      <c r="A1082" s="348"/>
      <c r="B1082"/>
      <c r="C1082"/>
      <c r="E1082"/>
      <c r="F1082"/>
    </row>
    <row r="1083" spans="1:6">
      <c r="A1083" s="348"/>
      <c r="B1083"/>
      <c r="C1083"/>
      <c r="E1083"/>
      <c r="F1083"/>
    </row>
    <row r="1084" spans="1:6">
      <c r="A1084" s="348"/>
      <c r="B1084"/>
      <c r="C1084"/>
      <c r="E1084"/>
      <c r="F1084"/>
    </row>
    <row r="1085" spans="1:6">
      <c r="A1085" s="348"/>
      <c r="B1085"/>
      <c r="C1085"/>
      <c r="E1085"/>
      <c r="F1085"/>
    </row>
    <row r="1086" spans="1:6">
      <c r="A1086" s="348"/>
      <c r="B1086"/>
      <c r="C1086"/>
      <c r="E1086"/>
      <c r="F1086"/>
    </row>
    <row r="1087" spans="1:6">
      <c r="A1087" s="348"/>
      <c r="B1087"/>
      <c r="C1087"/>
      <c r="E1087"/>
      <c r="F1087"/>
    </row>
    <row r="1088" spans="1:6">
      <c r="A1088" s="348"/>
      <c r="B1088"/>
      <c r="C1088"/>
      <c r="E1088"/>
      <c r="F1088"/>
    </row>
    <row r="1089" spans="1:6">
      <c r="A1089" s="348"/>
      <c r="B1089"/>
      <c r="C1089"/>
      <c r="E1089"/>
      <c r="F1089"/>
    </row>
    <row r="1090" spans="1:6">
      <c r="A1090" s="348"/>
      <c r="B1090"/>
      <c r="C1090"/>
      <c r="E1090"/>
      <c r="F1090"/>
    </row>
    <row r="1091" spans="1:6">
      <c r="A1091" s="348"/>
      <c r="B1091"/>
      <c r="C1091"/>
      <c r="E1091"/>
      <c r="F1091"/>
    </row>
    <row r="1092" spans="1:6">
      <c r="A1092" s="348"/>
      <c r="B1092"/>
      <c r="C1092"/>
      <c r="E1092"/>
      <c r="F1092"/>
    </row>
    <row r="1093" spans="1:6">
      <c r="A1093" s="348"/>
      <c r="B1093"/>
      <c r="C1093"/>
      <c r="E1093"/>
      <c r="F1093"/>
    </row>
    <row r="1094" spans="1:6">
      <c r="A1094" s="348"/>
      <c r="B1094"/>
      <c r="C1094"/>
      <c r="E1094"/>
      <c r="F1094"/>
    </row>
    <row r="1095" spans="1:6">
      <c r="A1095" s="348"/>
      <c r="B1095"/>
      <c r="C1095"/>
      <c r="E1095"/>
      <c r="F1095"/>
    </row>
    <row r="1096" spans="1:6">
      <c r="A1096" s="348"/>
      <c r="B1096"/>
      <c r="C1096"/>
      <c r="E1096"/>
      <c r="F1096"/>
    </row>
    <row r="1097" spans="1:6">
      <c r="A1097" s="348"/>
      <c r="B1097"/>
      <c r="C1097"/>
      <c r="E1097"/>
      <c r="F1097"/>
    </row>
    <row r="1098" spans="1:6">
      <c r="A1098" s="348"/>
      <c r="B1098"/>
      <c r="C1098"/>
      <c r="E1098"/>
      <c r="F1098"/>
    </row>
    <row r="1099" spans="1:6">
      <c r="A1099" s="348"/>
      <c r="B1099"/>
      <c r="C1099"/>
      <c r="E1099"/>
      <c r="F1099"/>
    </row>
    <row r="1100" spans="1:6">
      <c r="A1100" s="348"/>
      <c r="B1100"/>
      <c r="C1100"/>
      <c r="E1100"/>
      <c r="F1100"/>
    </row>
    <row r="1101" spans="1:6">
      <c r="A1101" s="348"/>
      <c r="B1101"/>
      <c r="C1101"/>
      <c r="E1101"/>
      <c r="F1101"/>
    </row>
    <row r="1102" spans="1:6">
      <c r="A1102" s="348"/>
      <c r="B1102"/>
      <c r="C1102"/>
      <c r="E1102"/>
      <c r="F1102"/>
    </row>
    <row r="1103" spans="1:6">
      <c r="A1103" s="348"/>
      <c r="B1103"/>
      <c r="C1103"/>
      <c r="E1103"/>
      <c r="F1103"/>
    </row>
    <row r="1104" spans="1:6">
      <c r="A1104" s="348"/>
      <c r="B1104"/>
      <c r="C1104"/>
      <c r="E1104"/>
      <c r="F1104"/>
    </row>
    <row r="1105" spans="1:6">
      <c r="A1105" s="348"/>
      <c r="B1105"/>
      <c r="C1105"/>
      <c r="E1105"/>
      <c r="F1105"/>
    </row>
    <row r="1106" spans="1:6">
      <c r="A1106" s="348"/>
      <c r="B1106"/>
      <c r="C1106"/>
      <c r="E1106"/>
      <c r="F1106"/>
    </row>
    <row r="1107" spans="1:6">
      <c r="A1107" s="348"/>
      <c r="B1107"/>
      <c r="C1107"/>
      <c r="E1107"/>
      <c r="F1107"/>
    </row>
    <row r="1108" spans="1:6">
      <c r="A1108" s="348"/>
      <c r="B1108"/>
      <c r="C1108"/>
      <c r="E1108"/>
      <c r="F1108"/>
    </row>
    <row r="1109" spans="1:6">
      <c r="A1109" s="348"/>
      <c r="B1109"/>
      <c r="C1109"/>
      <c r="E1109"/>
      <c r="F1109"/>
    </row>
    <row r="1110" spans="1:6">
      <c r="A1110" s="348"/>
      <c r="B1110"/>
      <c r="C1110"/>
      <c r="E1110"/>
      <c r="F1110"/>
    </row>
    <row r="1111" spans="1:6">
      <c r="A1111" s="348"/>
      <c r="B1111"/>
      <c r="C1111"/>
      <c r="E1111"/>
      <c r="F1111"/>
    </row>
    <row r="1112" spans="1:6">
      <c r="A1112" s="348"/>
      <c r="B1112"/>
      <c r="C1112"/>
      <c r="E1112"/>
      <c r="F1112"/>
    </row>
    <row r="1113" spans="1:6">
      <c r="A1113" s="348"/>
      <c r="B1113"/>
      <c r="C1113"/>
      <c r="E1113"/>
      <c r="F1113"/>
    </row>
    <row r="1114" spans="1:6">
      <c r="A1114" s="348"/>
      <c r="B1114"/>
      <c r="C1114"/>
      <c r="E1114"/>
      <c r="F1114"/>
    </row>
    <row r="1115" spans="1:6">
      <c r="A1115" s="348"/>
      <c r="B1115"/>
      <c r="C1115"/>
      <c r="E1115"/>
      <c r="F1115"/>
    </row>
    <row r="1116" spans="1:6">
      <c r="A1116" s="348"/>
      <c r="B1116"/>
      <c r="C1116"/>
      <c r="E1116"/>
      <c r="F1116"/>
    </row>
    <row r="1117" spans="1:6">
      <c r="A1117" s="348"/>
      <c r="B1117"/>
      <c r="C1117"/>
      <c r="E1117"/>
      <c r="F1117"/>
    </row>
    <row r="1118" spans="1:6">
      <c r="A1118" s="348"/>
      <c r="B1118"/>
      <c r="C1118"/>
      <c r="E1118"/>
      <c r="F1118"/>
    </row>
    <row r="1119" spans="1:6">
      <c r="A1119" s="348"/>
      <c r="B1119"/>
      <c r="C1119"/>
      <c r="E1119"/>
      <c r="F1119"/>
    </row>
    <row r="1120" spans="1:6">
      <c r="A1120" s="348"/>
      <c r="B1120"/>
      <c r="C1120"/>
      <c r="E1120"/>
      <c r="F1120"/>
    </row>
    <row r="1121" spans="1:6">
      <c r="A1121" s="348"/>
      <c r="B1121"/>
      <c r="C1121"/>
      <c r="E1121"/>
      <c r="F1121"/>
    </row>
    <row r="1122" spans="1:6">
      <c r="A1122" s="348"/>
      <c r="B1122"/>
      <c r="C1122"/>
      <c r="E1122"/>
      <c r="F1122"/>
    </row>
    <row r="1123" spans="1:6">
      <c r="A1123" s="348"/>
      <c r="B1123"/>
      <c r="C1123"/>
      <c r="E1123"/>
      <c r="F1123"/>
    </row>
    <row r="1124" spans="1:6">
      <c r="A1124" s="348"/>
      <c r="B1124"/>
      <c r="C1124"/>
      <c r="E1124"/>
      <c r="F1124"/>
    </row>
    <row r="1125" spans="1:6">
      <c r="A1125" s="348"/>
      <c r="B1125"/>
      <c r="C1125"/>
      <c r="E1125"/>
      <c r="F1125"/>
    </row>
    <row r="1126" spans="1:6">
      <c r="A1126" s="348"/>
      <c r="B1126"/>
      <c r="C1126"/>
      <c r="E1126"/>
      <c r="F1126"/>
    </row>
    <row r="1127" spans="1:6">
      <c r="A1127" s="348"/>
      <c r="B1127"/>
      <c r="C1127"/>
      <c r="E1127"/>
      <c r="F1127"/>
    </row>
    <row r="1128" spans="1:6">
      <c r="A1128" s="348"/>
      <c r="B1128"/>
      <c r="C1128"/>
      <c r="E1128"/>
      <c r="F1128"/>
    </row>
    <row r="1129" spans="1:6">
      <c r="A1129" s="348"/>
      <c r="B1129"/>
      <c r="C1129"/>
      <c r="E1129"/>
      <c r="F1129"/>
    </row>
  </sheetData>
  <mergeCells count="46">
    <mergeCell ref="B2:D2"/>
    <mergeCell ref="B3:C3"/>
    <mergeCell ref="B10:E10"/>
    <mergeCell ref="B21:C21"/>
    <mergeCell ref="B26:C26"/>
    <mergeCell ref="B29:C29"/>
    <mergeCell ref="B33:D33"/>
    <mergeCell ref="B34:C34"/>
    <mergeCell ref="B58:D58"/>
    <mergeCell ref="B89:C89"/>
    <mergeCell ref="B90:C90"/>
    <mergeCell ref="B105:C105"/>
    <mergeCell ref="B128:D128"/>
    <mergeCell ref="B144:D144"/>
    <mergeCell ref="B175:C175"/>
    <mergeCell ref="B208:D208"/>
    <mergeCell ref="B271:C271"/>
    <mergeCell ref="H287:V287"/>
    <mergeCell ref="B317:C317"/>
    <mergeCell ref="B334:C334"/>
    <mergeCell ref="K339:M339"/>
    <mergeCell ref="K340:M340"/>
    <mergeCell ref="K341:M341"/>
    <mergeCell ref="K345:M345"/>
    <mergeCell ref="K346:M346"/>
    <mergeCell ref="K347:M347"/>
    <mergeCell ref="B369:V369"/>
    <mergeCell ref="B370:V370"/>
    <mergeCell ref="B84:B85"/>
    <mergeCell ref="C59:C65"/>
    <mergeCell ref="C66:C73"/>
    <mergeCell ref="C74:C81"/>
    <mergeCell ref="C84:C85"/>
    <mergeCell ref="C129:C130"/>
    <mergeCell ref="C131:C136"/>
    <mergeCell ref="C137:C141"/>
    <mergeCell ref="C176:C179"/>
    <mergeCell ref="C180:C186"/>
    <mergeCell ref="C187:C196"/>
    <mergeCell ref="C198:C200"/>
    <mergeCell ref="C202:C207"/>
    <mergeCell ref="C210:C235"/>
    <mergeCell ref="C236:C253"/>
    <mergeCell ref="C266:C268"/>
    <mergeCell ref="E129:E130"/>
    <mergeCell ref="F129:F130"/>
  </mergeCells>
  <pageMargins left="0.7" right="0.7" top="0.75" bottom="0.75" header="0.3" footer="0.3"/>
  <pageSetup paperSize="1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selection activeCell="A4" sqref="A4:U39"/>
    </sheetView>
  </sheetViews>
  <sheetFormatPr defaultColWidth="9" defaultRowHeight="14.5"/>
  <cols>
    <col min="4" max="4" width="10.0909090909091" customWidth="1"/>
    <col min="5" max="5" width="10.2727272727273" customWidth="1"/>
    <col min="7" max="7" width="9.81818181818182" customWidth="1"/>
    <col min="8" max="8" width="10.0909090909091" customWidth="1"/>
    <col min="19" max="19" width="10.1818181818182" customWidth="1"/>
    <col min="20" max="20" width="9.81818181818182" customWidth="1"/>
    <col min="21" max="21" width="10.2727272727273" customWidth="1"/>
  </cols>
  <sheetData>
    <row r="1" ht="78" spans="1:21">
      <c r="A1" s="1" t="s">
        <v>0</v>
      </c>
      <c r="B1" s="1" t="s">
        <v>1</v>
      </c>
      <c r="C1" s="1" t="s">
        <v>586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52</v>
      </c>
      <c r="K1" s="4" t="s">
        <v>53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32" t="s">
        <v>19</v>
      </c>
      <c r="U1" s="32" t="s">
        <v>20</v>
      </c>
    </row>
    <row r="2" spans="1:21">
      <c r="A2" s="13"/>
      <c r="B2" s="13"/>
      <c r="C2" s="13"/>
      <c r="D2" s="298"/>
      <c r="E2" s="299"/>
      <c r="F2" s="13"/>
      <c r="G2" s="15"/>
      <c r="H2" s="15"/>
      <c r="I2" s="15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</row>
    <row r="3" spans="1:21">
      <c r="A3" s="22" t="s">
        <v>24</v>
      </c>
      <c r="B3" s="47"/>
      <c r="C3" s="47"/>
      <c r="D3" s="300"/>
      <c r="E3" s="300"/>
      <c r="F3" s="47"/>
      <c r="G3" s="15"/>
      <c r="H3" s="15"/>
      <c r="I3" s="15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</row>
    <row r="4" ht="65" spans="1:21">
      <c r="A4" s="301" t="s">
        <v>587</v>
      </c>
      <c r="B4" s="302" t="s">
        <v>132</v>
      </c>
      <c r="C4" s="303"/>
      <c r="D4" s="304"/>
      <c r="E4" s="304"/>
      <c r="F4" s="305"/>
      <c r="G4" s="292"/>
      <c r="H4" s="292"/>
      <c r="I4" s="292"/>
      <c r="J4" s="306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</row>
    <row r="5" ht="87" spans="1:21">
      <c r="A5" s="301"/>
      <c r="B5" s="308"/>
      <c r="C5" s="309" t="s">
        <v>133</v>
      </c>
      <c r="D5" s="310">
        <v>50000</v>
      </c>
      <c r="E5" s="310">
        <v>50000</v>
      </c>
      <c r="F5" s="47" t="s">
        <v>588</v>
      </c>
      <c r="G5" s="15">
        <v>46204</v>
      </c>
      <c r="H5" s="15">
        <v>46213</v>
      </c>
      <c r="I5" s="15" t="s">
        <v>34</v>
      </c>
      <c r="J5" s="15" t="s">
        <v>34</v>
      </c>
      <c r="K5" s="15" t="s">
        <v>34</v>
      </c>
      <c r="L5" s="15" t="s">
        <v>34</v>
      </c>
      <c r="M5" s="15" t="s">
        <v>34</v>
      </c>
      <c r="N5" s="15" t="s">
        <v>34</v>
      </c>
      <c r="O5" s="15" t="s">
        <v>34</v>
      </c>
      <c r="P5" s="15" t="s">
        <v>34</v>
      </c>
      <c r="Q5" s="15" t="s">
        <v>34</v>
      </c>
      <c r="R5" s="15" t="s">
        <v>34</v>
      </c>
      <c r="S5" s="15">
        <v>46237</v>
      </c>
      <c r="T5" s="15">
        <v>46244</v>
      </c>
      <c r="U5" s="15">
        <v>46255</v>
      </c>
    </row>
    <row r="6" ht="130.5" spans="1:21">
      <c r="A6" s="301"/>
      <c r="B6" s="311"/>
      <c r="C6" s="309" t="s">
        <v>134</v>
      </c>
      <c r="D6" s="310">
        <v>100000</v>
      </c>
      <c r="E6" s="310">
        <v>100000</v>
      </c>
      <c r="F6" s="47" t="s">
        <v>588</v>
      </c>
      <c r="G6" s="15">
        <v>46143</v>
      </c>
      <c r="H6" s="15">
        <v>46157</v>
      </c>
      <c r="I6" s="15" t="s">
        <v>34</v>
      </c>
      <c r="J6" s="15" t="s">
        <v>34</v>
      </c>
      <c r="K6" s="15" t="s">
        <v>34</v>
      </c>
      <c r="L6" s="15" t="s">
        <v>34</v>
      </c>
      <c r="M6" s="15" t="s">
        <v>34</v>
      </c>
      <c r="N6" s="15" t="s">
        <v>34</v>
      </c>
      <c r="O6" s="15" t="s">
        <v>34</v>
      </c>
      <c r="P6" s="15" t="s">
        <v>34</v>
      </c>
      <c r="Q6" s="15" t="s">
        <v>34</v>
      </c>
      <c r="R6" s="15" t="s">
        <v>34</v>
      </c>
      <c r="S6" s="15">
        <v>46167</v>
      </c>
      <c r="T6" s="15">
        <v>46171</v>
      </c>
      <c r="U6" s="15">
        <v>46178</v>
      </c>
    </row>
    <row r="7" ht="246.5" spans="1:21">
      <c r="A7" s="301"/>
      <c r="B7" s="311"/>
      <c r="C7" s="309" t="s">
        <v>135</v>
      </c>
      <c r="D7" s="310">
        <v>100000</v>
      </c>
      <c r="E7" s="310">
        <v>100000</v>
      </c>
      <c r="F7" s="47" t="s">
        <v>588</v>
      </c>
      <c r="G7" s="15">
        <v>46300</v>
      </c>
      <c r="H7" s="15">
        <v>46311</v>
      </c>
      <c r="I7" s="15" t="s">
        <v>34</v>
      </c>
      <c r="J7" s="15" t="s">
        <v>34</v>
      </c>
      <c r="K7" s="15" t="s">
        <v>34</v>
      </c>
      <c r="L7" s="15" t="s">
        <v>34</v>
      </c>
      <c r="M7" s="15" t="s">
        <v>34</v>
      </c>
      <c r="N7" s="15" t="s">
        <v>34</v>
      </c>
      <c r="O7" s="15" t="s">
        <v>34</v>
      </c>
      <c r="P7" s="15" t="s">
        <v>34</v>
      </c>
      <c r="Q7" s="15" t="s">
        <v>34</v>
      </c>
      <c r="R7" s="15" t="s">
        <v>34</v>
      </c>
      <c r="S7" s="15">
        <v>46336</v>
      </c>
      <c r="T7" s="15">
        <v>46346</v>
      </c>
      <c r="U7" s="15">
        <v>46353</v>
      </c>
    </row>
    <row r="8" ht="87" spans="1:21">
      <c r="A8" s="301"/>
      <c r="B8" s="311"/>
      <c r="C8" s="309" t="s">
        <v>136</v>
      </c>
      <c r="D8" s="310">
        <v>200000</v>
      </c>
      <c r="E8" s="310">
        <v>200000</v>
      </c>
      <c r="F8" s="47" t="s">
        <v>588</v>
      </c>
      <c r="G8" s="15">
        <v>46300</v>
      </c>
      <c r="H8" s="15">
        <v>46311</v>
      </c>
      <c r="I8" s="15" t="s">
        <v>34</v>
      </c>
      <c r="J8" s="15" t="s">
        <v>34</v>
      </c>
      <c r="K8" s="15" t="s">
        <v>34</v>
      </c>
      <c r="L8" s="15" t="s">
        <v>34</v>
      </c>
      <c r="M8" s="15" t="s">
        <v>34</v>
      </c>
      <c r="N8" s="15" t="s">
        <v>34</v>
      </c>
      <c r="O8" s="15" t="s">
        <v>34</v>
      </c>
      <c r="P8" s="15" t="s">
        <v>34</v>
      </c>
      <c r="Q8" s="15" t="s">
        <v>34</v>
      </c>
      <c r="R8" s="15" t="s">
        <v>34</v>
      </c>
      <c r="S8" s="15">
        <v>46336</v>
      </c>
      <c r="T8" s="15">
        <v>46346</v>
      </c>
      <c r="U8" s="15">
        <v>46353</v>
      </c>
    </row>
    <row r="9" ht="130.5" spans="1:21">
      <c r="A9" s="301"/>
      <c r="B9" s="311"/>
      <c r="C9" s="309" t="s">
        <v>137</v>
      </c>
      <c r="D9" s="310">
        <v>50000</v>
      </c>
      <c r="E9" s="310">
        <v>50000</v>
      </c>
      <c r="F9" s="47" t="s">
        <v>588</v>
      </c>
      <c r="G9" s="15">
        <v>46328</v>
      </c>
      <c r="H9" s="15">
        <v>46335</v>
      </c>
      <c r="I9" s="15" t="s">
        <v>34</v>
      </c>
      <c r="J9" s="15" t="s">
        <v>34</v>
      </c>
      <c r="K9" s="15" t="s">
        <v>34</v>
      </c>
      <c r="L9" s="15" t="s">
        <v>34</v>
      </c>
      <c r="M9" s="15" t="s">
        <v>34</v>
      </c>
      <c r="N9" s="15" t="s">
        <v>34</v>
      </c>
      <c r="O9" s="15" t="s">
        <v>34</v>
      </c>
      <c r="P9" s="15" t="s">
        <v>34</v>
      </c>
      <c r="Q9" s="15" t="s">
        <v>34</v>
      </c>
      <c r="R9" s="15" t="s">
        <v>34</v>
      </c>
      <c r="S9" s="15">
        <v>46342</v>
      </c>
      <c r="T9" s="15">
        <v>46371</v>
      </c>
      <c r="U9" s="15">
        <v>46374</v>
      </c>
    </row>
    <row r="10" ht="159.5" spans="1:21">
      <c r="A10" s="301"/>
      <c r="B10" s="311"/>
      <c r="C10" s="309" t="s">
        <v>589</v>
      </c>
      <c r="D10" s="310">
        <v>100000</v>
      </c>
      <c r="E10" s="310">
        <v>100000</v>
      </c>
      <c r="F10" s="47" t="s">
        <v>588</v>
      </c>
      <c r="G10" s="15">
        <v>46398</v>
      </c>
      <c r="H10" s="15">
        <v>46409</v>
      </c>
      <c r="I10" s="15" t="s">
        <v>34</v>
      </c>
      <c r="J10" s="15" t="s">
        <v>34</v>
      </c>
      <c r="K10" s="15" t="s">
        <v>34</v>
      </c>
      <c r="L10" s="15" t="s">
        <v>34</v>
      </c>
      <c r="M10" s="15" t="s">
        <v>34</v>
      </c>
      <c r="N10" s="15" t="s">
        <v>34</v>
      </c>
      <c r="O10" s="15" t="s">
        <v>34</v>
      </c>
      <c r="P10" s="15" t="s">
        <v>34</v>
      </c>
      <c r="Q10" s="15" t="s">
        <v>34</v>
      </c>
      <c r="R10" s="15" t="s">
        <v>34</v>
      </c>
      <c r="S10" s="15">
        <v>46426</v>
      </c>
      <c r="T10" s="15">
        <v>46444</v>
      </c>
      <c r="U10" s="15">
        <v>46451</v>
      </c>
    </row>
    <row r="11" ht="101.5" spans="1:21">
      <c r="A11" s="301"/>
      <c r="B11" s="311"/>
      <c r="C11" s="309" t="s">
        <v>590</v>
      </c>
      <c r="D11" s="310">
        <v>100000</v>
      </c>
      <c r="E11" s="310">
        <v>100000</v>
      </c>
      <c r="F11" s="47" t="s">
        <v>588</v>
      </c>
      <c r="G11" s="15">
        <v>46398</v>
      </c>
      <c r="H11" s="15">
        <v>46409</v>
      </c>
      <c r="I11" s="15" t="s">
        <v>34</v>
      </c>
      <c r="J11" s="15" t="s">
        <v>34</v>
      </c>
      <c r="K11" s="15" t="s">
        <v>34</v>
      </c>
      <c r="L11" s="15" t="s">
        <v>34</v>
      </c>
      <c r="M11" s="15" t="s">
        <v>34</v>
      </c>
      <c r="N11" s="15" t="s">
        <v>34</v>
      </c>
      <c r="O11" s="15" t="s">
        <v>34</v>
      </c>
      <c r="P11" s="15" t="s">
        <v>34</v>
      </c>
      <c r="Q11" s="15" t="s">
        <v>34</v>
      </c>
      <c r="R11" s="15" t="s">
        <v>34</v>
      </c>
      <c r="S11" s="15">
        <v>46426</v>
      </c>
      <c r="T11" s="15">
        <v>46444</v>
      </c>
      <c r="U11" s="15">
        <v>46451</v>
      </c>
    </row>
    <row r="12" ht="91" spans="1:21">
      <c r="A12" s="312" t="s">
        <v>591</v>
      </c>
      <c r="B12" s="313" t="s">
        <v>140</v>
      </c>
      <c r="C12" s="314"/>
      <c r="D12" s="315"/>
      <c r="E12" s="315"/>
      <c r="F12" s="305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  <c r="U12" s="292"/>
    </row>
    <row r="13" ht="65" spans="1:21">
      <c r="A13" s="301"/>
      <c r="B13" s="316"/>
      <c r="C13" s="317" t="s">
        <v>592</v>
      </c>
      <c r="D13" s="310">
        <v>40000</v>
      </c>
      <c r="E13" s="310">
        <v>40000</v>
      </c>
      <c r="F13" s="47" t="s">
        <v>588</v>
      </c>
      <c r="G13" s="15">
        <v>46234</v>
      </c>
      <c r="H13" s="15">
        <v>46241</v>
      </c>
      <c r="I13" s="15" t="s">
        <v>34</v>
      </c>
      <c r="J13" s="15" t="s">
        <v>34</v>
      </c>
      <c r="K13" s="15" t="s">
        <v>34</v>
      </c>
      <c r="L13" s="15" t="s">
        <v>34</v>
      </c>
      <c r="M13" s="15" t="s">
        <v>34</v>
      </c>
      <c r="N13" s="15" t="s">
        <v>34</v>
      </c>
      <c r="O13" s="15" t="s">
        <v>34</v>
      </c>
      <c r="P13" s="15" t="s">
        <v>34</v>
      </c>
      <c r="Q13" s="15" t="s">
        <v>34</v>
      </c>
      <c r="R13" s="15" t="s">
        <v>34</v>
      </c>
      <c r="S13" s="15">
        <v>46254</v>
      </c>
      <c r="T13" s="15">
        <v>46262</v>
      </c>
      <c r="U13" s="15">
        <v>46266</v>
      </c>
    </row>
    <row r="14" ht="65" spans="1:21">
      <c r="A14" s="301"/>
      <c r="B14" s="317"/>
      <c r="C14" s="317" t="s">
        <v>142</v>
      </c>
      <c r="D14" s="310">
        <v>50000</v>
      </c>
      <c r="E14" s="310">
        <v>50000</v>
      </c>
      <c r="F14" s="47" t="s">
        <v>588</v>
      </c>
      <c r="G14" s="15">
        <v>46309</v>
      </c>
      <c r="H14" s="15">
        <v>46316</v>
      </c>
      <c r="I14" s="15" t="s">
        <v>34</v>
      </c>
      <c r="J14" s="15" t="s">
        <v>34</v>
      </c>
      <c r="K14" s="15" t="s">
        <v>34</v>
      </c>
      <c r="L14" s="15" t="s">
        <v>34</v>
      </c>
      <c r="M14" s="15" t="s">
        <v>34</v>
      </c>
      <c r="N14" s="15" t="s">
        <v>34</v>
      </c>
      <c r="O14" s="15" t="s">
        <v>34</v>
      </c>
      <c r="P14" s="15" t="s">
        <v>34</v>
      </c>
      <c r="Q14" s="15" t="s">
        <v>34</v>
      </c>
      <c r="R14" s="15" t="s">
        <v>34</v>
      </c>
      <c r="S14" s="15">
        <v>46323</v>
      </c>
      <c r="T14" s="15">
        <v>46328</v>
      </c>
      <c r="U14" s="15">
        <v>46332</v>
      </c>
    </row>
    <row r="15" ht="65" spans="1:21">
      <c r="A15" s="301"/>
      <c r="B15" s="317"/>
      <c r="C15" s="317" t="s">
        <v>593</v>
      </c>
      <c r="D15" s="310">
        <v>40000</v>
      </c>
      <c r="E15" s="310">
        <v>40000</v>
      </c>
      <c r="F15" s="47" t="s">
        <v>588</v>
      </c>
      <c r="G15" s="15">
        <v>46433</v>
      </c>
      <c r="H15" s="15">
        <v>46437</v>
      </c>
      <c r="I15" s="15" t="s">
        <v>34</v>
      </c>
      <c r="J15" s="15" t="s">
        <v>34</v>
      </c>
      <c r="K15" s="15" t="s">
        <v>34</v>
      </c>
      <c r="L15" s="15" t="s">
        <v>34</v>
      </c>
      <c r="M15" s="15" t="s">
        <v>34</v>
      </c>
      <c r="N15" s="15" t="s">
        <v>34</v>
      </c>
      <c r="O15" s="15" t="s">
        <v>34</v>
      </c>
      <c r="P15" s="15" t="s">
        <v>34</v>
      </c>
      <c r="Q15" s="15" t="s">
        <v>34</v>
      </c>
      <c r="R15" s="15" t="s">
        <v>34</v>
      </c>
      <c r="S15" s="15">
        <v>46449</v>
      </c>
      <c r="T15" s="15">
        <v>46456</v>
      </c>
      <c r="U15" s="15">
        <v>46458</v>
      </c>
    </row>
    <row r="16" ht="130" spans="1:21">
      <c r="A16" s="301"/>
      <c r="B16" s="311"/>
      <c r="C16" s="317" t="s">
        <v>144</v>
      </c>
      <c r="D16" s="310">
        <v>100000</v>
      </c>
      <c r="E16" s="310">
        <v>100000</v>
      </c>
      <c r="F16" s="47" t="s">
        <v>588</v>
      </c>
      <c r="G16" s="15">
        <v>46204</v>
      </c>
      <c r="H16" s="15">
        <v>46213</v>
      </c>
      <c r="I16" s="15" t="s">
        <v>34</v>
      </c>
      <c r="J16" s="15" t="s">
        <v>34</v>
      </c>
      <c r="K16" s="15" t="s">
        <v>34</v>
      </c>
      <c r="L16" s="15" t="s">
        <v>34</v>
      </c>
      <c r="M16" s="15" t="s">
        <v>34</v>
      </c>
      <c r="N16" s="15" t="s">
        <v>34</v>
      </c>
      <c r="O16" s="15" t="s">
        <v>34</v>
      </c>
      <c r="P16" s="15" t="s">
        <v>34</v>
      </c>
      <c r="Q16" s="15" t="s">
        <v>34</v>
      </c>
      <c r="R16" s="15" t="s">
        <v>34</v>
      </c>
      <c r="S16" s="15">
        <v>46237</v>
      </c>
      <c r="T16" s="15">
        <v>46244</v>
      </c>
      <c r="U16" s="15">
        <v>46255</v>
      </c>
    </row>
    <row r="17" ht="78" spans="1:21">
      <c r="A17" s="301"/>
      <c r="B17" s="311"/>
      <c r="C17" s="317" t="s">
        <v>145</v>
      </c>
      <c r="D17" s="310">
        <v>300000</v>
      </c>
      <c r="E17" s="310">
        <v>300000</v>
      </c>
      <c r="F17" s="47" t="s">
        <v>594</v>
      </c>
      <c r="G17" s="15">
        <v>46143</v>
      </c>
      <c r="H17" s="15">
        <v>46157</v>
      </c>
      <c r="I17" s="15">
        <v>46174</v>
      </c>
      <c r="J17" s="15">
        <v>46188</v>
      </c>
      <c r="K17" s="15">
        <v>46233</v>
      </c>
      <c r="L17" s="15">
        <v>46241</v>
      </c>
      <c r="M17" s="15">
        <v>46248</v>
      </c>
      <c r="N17" s="15">
        <v>46255</v>
      </c>
      <c r="O17" s="15">
        <v>46262</v>
      </c>
      <c r="P17" s="15">
        <v>46269</v>
      </c>
      <c r="Q17" s="15">
        <v>46276</v>
      </c>
      <c r="R17" s="15">
        <v>46279</v>
      </c>
      <c r="S17" s="15">
        <v>46280</v>
      </c>
      <c r="T17" s="15">
        <v>46477</v>
      </c>
      <c r="U17" s="15">
        <v>46477</v>
      </c>
    </row>
    <row r="18" ht="78" spans="1:21">
      <c r="A18" s="301"/>
      <c r="B18" s="311"/>
      <c r="C18" s="317" t="s">
        <v>595</v>
      </c>
      <c r="D18" s="310">
        <v>100000</v>
      </c>
      <c r="E18" s="310">
        <v>100000</v>
      </c>
      <c r="F18" s="47" t="s">
        <v>588</v>
      </c>
      <c r="G18" s="15">
        <v>46143</v>
      </c>
      <c r="H18" s="15">
        <v>46157</v>
      </c>
      <c r="I18" s="15" t="s">
        <v>34</v>
      </c>
      <c r="J18" s="15" t="s">
        <v>34</v>
      </c>
      <c r="K18" s="15" t="s">
        <v>34</v>
      </c>
      <c r="L18" s="15" t="s">
        <v>34</v>
      </c>
      <c r="M18" s="15" t="s">
        <v>34</v>
      </c>
      <c r="N18" s="15" t="s">
        <v>34</v>
      </c>
      <c r="O18" s="15" t="s">
        <v>34</v>
      </c>
      <c r="P18" s="15" t="s">
        <v>34</v>
      </c>
      <c r="Q18" s="15" t="s">
        <v>34</v>
      </c>
      <c r="R18" s="15" t="s">
        <v>34</v>
      </c>
      <c r="S18" s="15">
        <v>46280</v>
      </c>
      <c r="T18" s="15">
        <v>46477</v>
      </c>
      <c r="U18" s="15">
        <v>46477</v>
      </c>
    </row>
    <row r="19" ht="65" spans="1:21">
      <c r="A19" s="301"/>
      <c r="B19" s="311"/>
      <c r="C19" s="317" t="s">
        <v>596</v>
      </c>
      <c r="D19" s="310">
        <v>150000</v>
      </c>
      <c r="E19" s="310">
        <v>150000</v>
      </c>
      <c r="F19" s="47" t="s">
        <v>588</v>
      </c>
      <c r="G19" s="15">
        <v>46237</v>
      </c>
      <c r="H19" s="15">
        <v>46244</v>
      </c>
      <c r="I19" s="15" t="s">
        <v>34</v>
      </c>
      <c r="J19" s="15" t="s">
        <v>34</v>
      </c>
      <c r="K19" s="15" t="s">
        <v>34</v>
      </c>
      <c r="L19" s="15" t="s">
        <v>34</v>
      </c>
      <c r="M19" s="15" t="s">
        <v>34</v>
      </c>
      <c r="N19" s="15" t="s">
        <v>34</v>
      </c>
      <c r="O19" s="15" t="s">
        <v>34</v>
      </c>
      <c r="P19" s="15" t="s">
        <v>34</v>
      </c>
      <c r="Q19" s="15" t="s">
        <v>34</v>
      </c>
      <c r="R19" s="15" t="s">
        <v>34</v>
      </c>
      <c r="S19" s="15">
        <v>46253</v>
      </c>
      <c r="T19" s="15">
        <v>46259</v>
      </c>
      <c r="U19" s="15">
        <v>46265</v>
      </c>
    </row>
    <row r="20" ht="104" spans="1:21">
      <c r="A20" s="301"/>
      <c r="B20" s="311"/>
      <c r="C20" s="317" t="s">
        <v>597</v>
      </c>
      <c r="D20" s="310">
        <v>220000</v>
      </c>
      <c r="E20" s="310">
        <v>220000</v>
      </c>
      <c r="F20" s="47" t="s">
        <v>588</v>
      </c>
      <c r="G20" s="15">
        <v>46113</v>
      </c>
      <c r="H20" s="15">
        <v>46120</v>
      </c>
      <c r="I20" s="15" t="s">
        <v>34</v>
      </c>
      <c r="J20" s="15" t="s">
        <v>34</v>
      </c>
      <c r="K20" s="15" t="s">
        <v>34</v>
      </c>
      <c r="L20" s="15" t="s">
        <v>34</v>
      </c>
      <c r="M20" s="15" t="s">
        <v>34</v>
      </c>
      <c r="N20" s="15" t="s">
        <v>34</v>
      </c>
      <c r="O20" s="15" t="s">
        <v>34</v>
      </c>
      <c r="P20" s="15" t="s">
        <v>34</v>
      </c>
      <c r="Q20" s="15" t="s">
        <v>34</v>
      </c>
      <c r="R20" s="15" t="s">
        <v>34</v>
      </c>
      <c r="S20" s="15">
        <v>46133</v>
      </c>
      <c r="T20" s="15">
        <v>46477</v>
      </c>
      <c r="U20" s="15">
        <v>46477</v>
      </c>
    </row>
    <row r="21" ht="188.5" spans="1:21">
      <c r="A21" s="318" t="s">
        <v>150</v>
      </c>
      <c r="B21" s="302" t="s">
        <v>598</v>
      </c>
      <c r="C21" s="319" t="s">
        <v>151</v>
      </c>
      <c r="D21" s="315">
        <v>150000</v>
      </c>
      <c r="E21" s="315">
        <v>150000</v>
      </c>
      <c r="F21" s="305" t="s">
        <v>588</v>
      </c>
      <c r="G21" s="292">
        <v>46174</v>
      </c>
      <c r="H21" s="292">
        <v>46181</v>
      </c>
      <c r="I21" s="292" t="s">
        <v>34</v>
      </c>
      <c r="J21" s="292" t="s">
        <v>34</v>
      </c>
      <c r="K21" s="292" t="s">
        <v>34</v>
      </c>
      <c r="L21" s="292" t="s">
        <v>34</v>
      </c>
      <c r="M21" s="292" t="s">
        <v>34</v>
      </c>
      <c r="N21" s="292" t="s">
        <v>34</v>
      </c>
      <c r="O21" s="292" t="s">
        <v>34</v>
      </c>
      <c r="P21" s="292" t="s">
        <v>34</v>
      </c>
      <c r="Q21" s="292" t="s">
        <v>34</v>
      </c>
      <c r="R21" s="292" t="s">
        <v>34</v>
      </c>
      <c r="S21" s="292">
        <v>46188</v>
      </c>
      <c r="T21" s="292">
        <v>46202</v>
      </c>
      <c r="U21" s="292">
        <v>46203</v>
      </c>
    </row>
    <row r="22" ht="203" spans="1:21">
      <c r="A22" s="301"/>
      <c r="B22" s="311"/>
      <c r="C22" s="309" t="s">
        <v>152</v>
      </c>
      <c r="D22" s="310">
        <v>100000</v>
      </c>
      <c r="E22" s="310">
        <v>100000</v>
      </c>
      <c r="F22" s="47" t="s">
        <v>588</v>
      </c>
      <c r="G22" s="15">
        <v>46204</v>
      </c>
      <c r="H22" s="15">
        <v>46211</v>
      </c>
      <c r="I22" s="15" t="s">
        <v>34</v>
      </c>
      <c r="J22" s="15" t="s">
        <v>34</v>
      </c>
      <c r="K22" s="15" t="s">
        <v>34</v>
      </c>
      <c r="L22" s="15" t="s">
        <v>34</v>
      </c>
      <c r="M22" s="15" t="s">
        <v>34</v>
      </c>
      <c r="N22" s="15" t="s">
        <v>34</v>
      </c>
      <c r="O22" s="15" t="s">
        <v>34</v>
      </c>
      <c r="P22" s="15" t="s">
        <v>34</v>
      </c>
      <c r="Q22" s="15" t="s">
        <v>34</v>
      </c>
      <c r="R22" s="15" t="s">
        <v>34</v>
      </c>
      <c r="S22" s="15">
        <v>46218</v>
      </c>
      <c r="T22" s="15">
        <v>46477</v>
      </c>
      <c r="U22" s="15">
        <v>46477</v>
      </c>
    </row>
    <row r="23" ht="145" spans="1:21">
      <c r="A23" s="301"/>
      <c r="B23" s="311"/>
      <c r="C23" s="309" t="s">
        <v>153</v>
      </c>
      <c r="D23" s="310">
        <v>50000</v>
      </c>
      <c r="E23" s="310">
        <v>50000</v>
      </c>
      <c r="F23" s="47" t="s">
        <v>588</v>
      </c>
      <c r="G23" s="15">
        <v>46204</v>
      </c>
      <c r="H23" s="15">
        <v>46211</v>
      </c>
      <c r="I23" s="15" t="s">
        <v>34</v>
      </c>
      <c r="J23" s="15" t="s">
        <v>34</v>
      </c>
      <c r="K23" s="15" t="s">
        <v>34</v>
      </c>
      <c r="L23" s="15" t="s">
        <v>34</v>
      </c>
      <c r="M23" s="15" t="s">
        <v>34</v>
      </c>
      <c r="N23" s="15" t="s">
        <v>34</v>
      </c>
      <c r="O23" s="15" t="s">
        <v>34</v>
      </c>
      <c r="P23" s="15" t="s">
        <v>34</v>
      </c>
      <c r="Q23" s="15" t="s">
        <v>34</v>
      </c>
      <c r="R23" s="15" t="s">
        <v>34</v>
      </c>
      <c r="S23" s="15">
        <v>46218</v>
      </c>
      <c r="T23" s="15">
        <v>46477</v>
      </c>
      <c r="U23" s="15">
        <v>46477</v>
      </c>
    </row>
    <row r="24" ht="52" spans="1:21">
      <c r="A24" s="301"/>
      <c r="B24" s="311"/>
      <c r="C24" s="317" t="s">
        <v>154</v>
      </c>
      <c r="D24" s="310">
        <v>112000</v>
      </c>
      <c r="E24" s="310">
        <v>112000</v>
      </c>
      <c r="F24" s="47" t="s">
        <v>588</v>
      </c>
      <c r="G24" s="15">
        <v>46146</v>
      </c>
      <c r="H24" s="15">
        <v>46157</v>
      </c>
      <c r="I24" s="15" t="s">
        <v>34</v>
      </c>
      <c r="J24" s="15" t="s">
        <v>34</v>
      </c>
      <c r="K24" s="15" t="s">
        <v>34</v>
      </c>
      <c r="L24" s="15" t="s">
        <v>34</v>
      </c>
      <c r="M24" s="15" t="s">
        <v>34</v>
      </c>
      <c r="N24" s="15" t="s">
        <v>34</v>
      </c>
      <c r="O24" s="15" t="s">
        <v>34</v>
      </c>
      <c r="P24" s="15" t="s">
        <v>34</v>
      </c>
      <c r="Q24" s="15" t="s">
        <v>34</v>
      </c>
      <c r="R24" s="15" t="s">
        <v>34</v>
      </c>
      <c r="S24" s="15">
        <v>46160</v>
      </c>
      <c r="T24" s="15">
        <v>46477</v>
      </c>
      <c r="U24" s="15">
        <v>46477</v>
      </c>
    </row>
    <row r="25" ht="117" spans="1:21">
      <c r="A25" s="301"/>
      <c r="B25" s="320"/>
      <c r="C25" s="321" t="s">
        <v>155</v>
      </c>
      <c r="D25" s="310">
        <v>300000</v>
      </c>
      <c r="E25" s="310">
        <v>300000</v>
      </c>
      <c r="F25" s="47" t="s">
        <v>588</v>
      </c>
      <c r="G25" s="15">
        <v>46204</v>
      </c>
      <c r="H25" s="15">
        <v>46211</v>
      </c>
      <c r="I25" s="15" t="s">
        <v>34</v>
      </c>
      <c r="J25" s="15" t="s">
        <v>34</v>
      </c>
      <c r="K25" s="15" t="s">
        <v>34</v>
      </c>
      <c r="L25" s="15" t="s">
        <v>34</v>
      </c>
      <c r="M25" s="15" t="s">
        <v>34</v>
      </c>
      <c r="N25" s="15" t="s">
        <v>34</v>
      </c>
      <c r="O25" s="15" t="s">
        <v>34</v>
      </c>
      <c r="P25" s="15" t="s">
        <v>34</v>
      </c>
      <c r="Q25" s="198" t="s">
        <v>34</v>
      </c>
      <c r="R25" s="15" t="s">
        <v>34</v>
      </c>
      <c r="S25" s="15">
        <v>46218</v>
      </c>
      <c r="T25" s="15">
        <v>46477</v>
      </c>
      <c r="U25" s="15">
        <v>46477</v>
      </c>
    </row>
    <row r="26" ht="91" spans="1:21">
      <c r="A26" s="301"/>
      <c r="B26" s="320"/>
      <c r="C26" s="321" t="s">
        <v>156</v>
      </c>
      <c r="D26" s="310">
        <v>50000</v>
      </c>
      <c r="E26" s="310">
        <v>50000</v>
      </c>
      <c r="F26" s="8" t="s">
        <v>588</v>
      </c>
      <c r="G26" s="15">
        <v>46204</v>
      </c>
      <c r="H26" s="15">
        <v>46211</v>
      </c>
      <c r="I26" s="15" t="s">
        <v>34</v>
      </c>
      <c r="J26" s="15" t="s">
        <v>34</v>
      </c>
      <c r="K26" s="15" t="s">
        <v>34</v>
      </c>
      <c r="L26" s="15" t="s">
        <v>34</v>
      </c>
      <c r="M26" s="15" t="s">
        <v>34</v>
      </c>
      <c r="N26" s="15" t="s">
        <v>34</v>
      </c>
      <c r="O26" s="15" t="s">
        <v>34</v>
      </c>
      <c r="P26" s="15" t="s">
        <v>34</v>
      </c>
      <c r="Q26" s="15" t="s">
        <v>34</v>
      </c>
      <c r="R26" s="15" t="s">
        <v>34</v>
      </c>
      <c r="S26" s="15">
        <v>46218</v>
      </c>
      <c r="T26" s="15">
        <v>46477</v>
      </c>
      <c r="U26" s="15">
        <v>46477</v>
      </c>
    </row>
    <row r="27" ht="78" spans="1:21">
      <c r="A27" s="301"/>
      <c r="B27" s="320"/>
      <c r="C27" s="321" t="s">
        <v>157</v>
      </c>
      <c r="D27" s="310">
        <v>70000</v>
      </c>
      <c r="E27" s="310">
        <v>70000</v>
      </c>
      <c r="F27" s="47" t="s">
        <v>588</v>
      </c>
      <c r="G27" s="15">
        <v>46204</v>
      </c>
      <c r="H27" s="15">
        <v>46211</v>
      </c>
      <c r="I27" s="15" t="s">
        <v>34</v>
      </c>
      <c r="J27" s="15" t="s">
        <v>34</v>
      </c>
      <c r="K27" s="15" t="s">
        <v>34</v>
      </c>
      <c r="L27" s="15" t="s">
        <v>34</v>
      </c>
      <c r="M27" s="15" t="s">
        <v>34</v>
      </c>
      <c r="N27" s="15" t="s">
        <v>34</v>
      </c>
      <c r="O27" s="15" t="s">
        <v>34</v>
      </c>
      <c r="P27" s="15" t="s">
        <v>34</v>
      </c>
      <c r="Q27" s="198" t="s">
        <v>34</v>
      </c>
      <c r="R27" s="15" t="s">
        <v>34</v>
      </c>
      <c r="S27" s="15">
        <v>46218</v>
      </c>
      <c r="T27" s="15">
        <v>46477</v>
      </c>
      <c r="U27" s="15">
        <v>46477</v>
      </c>
    </row>
    <row r="28" ht="104" spans="1:21">
      <c r="A28" s="301"/>
      <c r="B28" s="320"/>
      <c r="C28" s="321" t="s">
        <v>158</v>
      </c>
      <c r="D28" s="310">
        <v>93681</v>
      </c>
      <c r="E28" s="310">
        <v>93681</v>
      </c>
      <c r="F28" s="47" t="s">
        <v>588</v>
      </c>
      <c r="G28" s="15">
        <v>46204</v>
      </c>
      <c r="H28" s="15">
        <v>46211</v>
      </c>
      <c r="I28" s="15" t="s">
        <v>34</v>
      </c>
      <c r="J28" s="15" t="s">
        <v>34</v>
      </c>
      <c r="K28" s="15" t="s">
        <v>34</v>
      </c>
      <c r="L28" s="15" t="s">
        <v>34</v>
      </c>
      <c r="M28" s="15" t="s">
        <v>34</v>
      </c>
      <c r="N28" s="15" t="s">
        <v>34</v>
      </c>
      <c r="O28" s="15" t="s">
        <v>34</v>
      </c>
      <c r="P28" s="15" t="s">
        <v>34</v>
      </c>
      <c r="Q28" s="198" t="s">
        <v>34</v>
      </c>
      <c r="R28" s="15" t="s">
        <v>34</v>
      </c>
      <c r="S28" s="15">
        <v>46218</v>
      </c>
      <c r="T28" s="15">
        <v>46477</v>
      </c>
      <c r="U28" s="15">
        <v>46477</v>
      </c>
    </row>
    <row r="29" ht="78" spans="1:21">
      <c r="A29" s="322" t="s">
        <v>599</v>
      </c>
      <c r="B29" s="302" t="s">
        <v>159</v>
      </c>
      <c r="C29" s="303"/>
      <c r="D29" s="304"/>
      <c r="E29" s="304"/>
      <c r="F29" s="305"/>
      <c r="G29" s="292"/>
      <c r="H29" s="292"/>
      <c r="I29" s="292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</row>
    <row r="30" ht="104" spans="1:21">
      <c r="A30" s="323"/>
      <c r="B30" s="324"/>
      <c r="C30" s="325" t="s">
        <v>160</v>
      </c>
      <c r="D30" s="326">
        <v>100000</v>
      </c>
      <c r="E30" s="326">
        <v>100000</v>
      </c>
      <c r="F30" s="327" t="s">
        <v>588</v>
      </c>
      <c r="G30" s="328">
        <v>46204</v>
      </c>
      <c r="H30" s="328">
        <v>46211</v>
      </c>
      <c r="I30" s="328" t="s">
        <v>34</v>
      </c>
      <c r="J30" s="328" t="s">
        <v>34</v>
      </c>
      <c r="K30" s="328" t="s">
        <v>34</v>
      </c>
      <c r="L30" s="328" t="s">
        <v>34</v>
      </c>
      <c r="M30" s="328" t="s">
        <v>34</v>
      </c>
      <c r="N30" s="328" t="s">
        <v>34</v>
      </c>
      <c r="O30" s="328" t="s">
        <v>34</v>
      </c>
      <c r="P30" s="328" t="s">
        <v>34</v>
      </c>
      <c r="Q30" s="329" t="s">
        <v>34</v>
      </c>
      <c r="R30" s="328" t="s">
        <v>34</v>
      </c>
      <c r="S30" s="328">
        <v>46218</v>
      </c>
      <c r="T30" s="328">
        <v>46477</v>
      </c>
      <c r="U30" s="328">
        <v>46477</v>
      </c>
    </row>
    <row r="31" ht="65" spans="1:21">
      <c r="A31" s="318" t="s">
        <v>600</v>
      </c>
      <c r="B31" s="330" t="s">
        <v>394</v>
      </c>
      <c r="C31" s="331"/>
      <c r="D31" s="332"/>
      <c r="E31" s="332"/>
      <c r="F31" s="333"/>
      <c r="G31" s="334"/>
      <c r="H31" s="334"/>
      <c r="I31" s="334"/>
      <c r="J31" s="334"/>
      <c r="K31" s="334"/>
      <c r="L31" s="334"/>
      <c r="M31" s="334"/>
      <c r="N31" s="334"/>
      <c r="O31" s="334"/>
      <c r="P31" s="334"/>
      <c r="Q31" s="335"/>
      <c r="R31" s="334"/>
      <c r="S31" s="334"/>
      <c r="T31" s="334"/>
      <c r="U31" s="334"/>
    </row>
    <row r="32" ht="78" spans="1:21">
      <c r="A32" s="336"/>
      <c r="B32" s="308"/>
      <c r="C32" s="337" t="s">
        <v>601</v>
      </c>
      <c r="D32" s="310">
        <v>100000</v>
      </c>
      <c r="E32" s="310">
        <v>100000</v>
      </c>
      <c r="F32" s="47" t="s">
        <v>588</v>
      </c>
      <c r="G32" s="15">
        <v>46113</v>
      </c>
      <c r="H32" s="15">
        <v>46126</v>
      </c>
      <c r="I32" s="15" t="s">
        <v>34</v>
      </c>
      <c r="J32" s="15" t="s">
        <v>34</v>
      </c>
      <c r="K32" s="15" t="s">
        <v>34</v>
      </c>
      <c r="L32" s="15" t="s">
        <v>34</v>
      </c>
      <c r="M32" s="15" t="s">
        <v>34</v>
      </c>
      <c r="N32" s="15" t="s">
        <v>34</v>
      </c>
      <c r="O32" s="15" t="s">
        <v>34</v>
      </c>
      <c r="P32" s="15" t="s">
        <v>34</v>
      </c>
      <c r="Q32" s="198" t="s">
        <v>34</v>
      </c>
      <c r="R32" s="338" t="s">
        <v>34</v>
      </c>
      <c r="S32" s="15">
        <v>46146</v>
      </c>
      <c r="T32" s="15">
        <v>46477</v>
      </c>
      <c r="U32" s="15">
        <v>46477</v>
      </c>
    </row>
    <row r="33" ht="72" spans="1:21">
      <c r="A33" s="339" t="s">
        <v>602</v>
      </c>
      <c r="B33" s="340" t="s">
        <v>162</v>
      </c>
      <c r="C33" s="311" t="s">
        <v>163</v>
      </c>
      <c r="D33" s="310">
        <v>20000</v>
      </c>
      <c r="E33" s="341">
        <v>20000</v>
      </c>
      <c r="F33" s="8" t="s">
        <v>558</v>
      </c>
      <c r="G33" s="15">
        <v>46357</v>
      </c>
      <c r="H33" s="15" t="s">
        <v>34</v>
      </c>
      <c r="I33" s="15" t="s">
        <v>34</v>
      </c>
      <c r="J33" s="15">
        <v>46363</v>
      </c>
      <c r="K33" s="15">
        <v>46367</v>
      </c>
      <c r="L33" s="15">
        <v>46370</v>
      </c>
      <c r="M33" s="15" t="s">
        <v>34</v>
      </c>
      <c r="N33" s="15" t="s">
        <v>34</v>
      </c>
      <c r="O33" s="15" t="s">
        <v>34</v>
      </c>
      <c r="P33" s="15" t="s">
        <v>34</v>
      </c>
      <c r="Q33" s="15" t="s">
        <v>34</v>
      </c>
      <c r="R33" s="15" t="s">
        <v>34</v>
      </c>
      <c r="S33" s="15">
        <v>46393</v>
      </c>
      <c r="T33" s="15">
        <v>46413</v>
      </c>
      <c r="U33" s="15">
        <v>46477</v>
      </c>
    </row>
    <row r="34" ht="84" spans="1:21">
      <c r="A34" s="342"/>
      <c r="B34" s="343"/>
      <c r="C34" s="311" t="s">
        <v>164</v>
      </c>
      <c r="D34" s="310">
        <v>80000</v>
      </c>
      <c r="E34" s="341">
        <v>80000</v>
      </c>
      <c r="F34" s="8" t="s">
        <v>558</v>
      </c>
      <c r="G34" s="15">
        <v>46397</v>
      </c>
      <c r="H34" s="15" t="s">
        <v>34</v>
      </c>
      <c r="I34" s="15" t="s">
        <v>34</v>
      </c>
      <c r="J34" s="15">
        <v>46405</v>
      </c>
      <c r="K34" s="15">
        <v>46417</v>
      </c>
      <c r="L34" s="15">
        <v>46420</v>
      </c>
      <c r="M34" s="15" t="s">
        <v>34</v>
      </c>
      <c r="N34" s="15" t="s">
        <v>34</v>
      </c>
      <c r="O34" s="15" t="s">
        <v>34</v>
      </c>
      <c r="P34" s="15" t="s">
        <v>34</v>
      </c>
      <c r="Q34" s="15" t="s">
        <v>34</v>
      </c>
      <c r="R34" s="15" t="s">
        <v>34</v>
      </c>
      <c r="S34" s="15">
        <v>46436</v>
      </c>
      <c r="T34" s="15">
        <v>46450</v>
      </c>
      <c r="U34" s="15">
        <v>46477</v>
      </c>
    </row>
    <row r="35" ht="39" spans="1:21">
      <c r="A35" s="342"/>
      <c r="B35" s="343" t="s">
        <v>165</v>
      </c>
      <c r="C35" s="311" t="s">
        <v>603</v>
      </c>
      <c r="D35" s="310">
        <v>350000</v>
      </c>
      <c r="E35" s="341">
        <v>350000</v>
      </c>
      <c r="F35" s="8" t="s">
        <v>558</v>
      </c>
      <c r="G35" s="15">
        <v>46174</v>
      </c>
      <c r="H35" s="15" t="s">
        <v>34</v>
      </c>
      <c r="I35" s="15" t="s">
        <v>34</v>
      </c>
      <c r="J35" s="15" t="s">
        <v>34</v>
      </c>
      <c r="K35" s="15" t="s">
        <v>34</v>
      </c>
      <c r="L35" s="15" t="s">
        <v>34</v>
      </c>
      <c r="M35" s="15" t="s">
        <v>34</v>
      </c>
      <c r="N35" s="15" t="s">
        <v>34</v>
      </c>
      <c r="O35" s="15" t="s">
        <v>34</v>
      </c>
      <c r="P35" s="15" t="s">
        <v>34</v>
      </c>
      <c r="Q35" s="15" t="s">
        <v>34</v>
      </c>
      <c r="R35" s="15" t="s">
        <v>34</v>
      </c>
      <c r="S35" s="15">
        <v>46174</v>
      </c>
      <c r="T35" s="15">
        <v>46477</v>
      </c>
      <c r="U35" s="15">
        <v>46477</v>
      </c>
    </row>
    <row r="36" spans="1:21">
      <c r="A36" s="50" t="s">
        <v>81</v>
      </c>
      <c r="B36" s="50" t="s">
        <v>81</v>
      </c>
      <c r="C36" s="50"/>
      <c r="D36" s="344">
        <f>SUM(D5:D35)</f>
        <v>3275681</v>
      </c>
      <c r="E36" s="345">
        <f>SUM(E5:E35)</f>
        <v>3275681</v>
      </c>
      <c r="F36" s="13"/>
      <c r="G36" s="15"/>
      <c r="H36" s="15"/>
      <c r="I36" s="15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</row>
    <row r="37" spans="1:21">
      <c r="A37" s="59"/>
      <c r="B37" s="59"/>
      <c r="C37" s="59"/>
      <c r="D37" s="59"/>
      <c r="E37" s="59"/>
      <c r="F37" s="59"/>
      <c r="G37" s="59"/>
      <c r="H37" s="59"/>
      <c r="I37" s="59"/>
    </row>
    <row r="38" spans="1:21">
      <c r="A38" s="59"/>
      <c r="B38" s="59"/>
      <c r="C38" s="59"/>
      <c r="D38" s="59"/>
      <c r="E38" s="346"/>
      <c r="F38" s="59"/>
      <c r="G38" s="59"/>
      <c r="H38" s="346"/>
      <c r="I38" s="347"/>
    </row>
  </sheetData>
  <mergeCells count="2">
    <mergeCell ref="A33:A34"/>
    <mergeCell ref="B33:B3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opLeftCell="A10" workbookViewId="0">
      <selection activeCell="B5" sqref="B5:V13"/>
    </sheetView>
  </sheetViews>
  <sheetFormatPr defaultColWidth="9" defaultRowHeight="14.5"/>
  <cols>
    <col min="5" max="5" width="12.0909090909091" customWidth="1"/>
    <col min="6" max="6" width="11.7272727272727" customWidth="1"/>
    <col min="7" max="7" width="11.0909090909091" customWidth="1"/>
    <col min="8" max="8" width="10.7272727272727" customWidth="1"/>
    <col min="12" max="12" width="10.0909090909091" customWidth="1"/>
    <col min="13" max="13" width="10.1818181818182" customWidth="1"/>
  </cols>
  <sheetData>
    <row r="1" ht="78" spans="1:22">
      <c r="A1" s="21"/>
      <c r="B1" s="1" t="s">
        <v>0</v>
      </c>
      <c r="C1" s="1" t="s">
        <v>1</v>
      </c>
      <c r="D1" s="1" t="s">
        <v>586</v>
      </c>
      <c r="E1" s="2" t="s">
        <v>3</v>
      </c>
      <c r="F1" s="1" t="s">
        <v>4</v>
      </c>
      <c r="G1" s="1" t="s">
        <v>5</v>
      </c>
      <c r="H1" s="1" t="s">
        <v>6</v>
      </c>
      <c r="I1" s="3" t="s">
        <v>7</v>
      </c>
      <c r="J1" s="1" t="s">
        <v>8</v>
      </c>
      <c r="K1" s="4" t="s">
        <v>52</v>
      </c>
      <c r="L1" s="4" t="s">
        <v>53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32" t="s">
        <v>19</v>
      </c>
      <c r="V1" s="32" t="s">
        <v>20</v>
      </c>
    </row>
    <row r="2" spans="1:22">
      <c r="A2" s="110" t="s">
        <v>21</v>
      </c>
      <c r="B2" s="261" t="s">
        <v>22</v>
      </c>
      <c r="C2" s="262"/>
      <c r="D2" s="263"/>
      <c r="E2" s="260"/>
      <c r="F2" s="260"/>
    </row>
    <row r="3" spans="1:22">
      <c r="A3" s="21"/>
      <c r="B3" s="264" t="s">
        <v>604</v>
      </c>
      <c r="C3" s="265"/>
      <c r="D3" s="265"/>
      <c r="E3" s="60"/>
      <c r="F3" s="252"/>
      <c r="G3" s="150"/>
      <c r="H3" s="150"/>
      <c r="I3" s="151"/>
      <c r="J3" s="150"/>
      <c r="K3" s="152"/>
      <c r="L3" s="152"/>
      <c r="M3" s="152"/>
      <c r="N3" s="152"/>
      <c r="O3" s="152"/>
      <c r="P3" s="152"/>
      <c r="Q3" s="153"/>
      <c r="R3" s="153"/>
      <c r="S3" s="153"/>
      <c r="T3" s="153"/>
      <c r="U3" s="153"/>
      <c r="V3" s="153"/>
    </row>
    <row r="4" ht="78" spans="1:22">
      <c r="A4" s="21"/>
      <c r="B4" s="31" t="s">
        <v>0</v>
      </c>
      <c r="C4" s="1" t="s">
        <v>1</v>
      </c>
      <c r="D4" s="243" t="s">
        <v>2</v>
      </c>
      <c r="E4" s="266" t="s">
        <v>3</v>
      </c>
      <c r="F4" s="252" t="s">
        <v>4</v>
      </c>
      <c r="G4" s="150" t="s">
        <v>5</v>
      </c>
      <c r="H4" s="150" t="s">
        <v>50</v>
      </c>
      <c r="I4" s="151" t="s">
        <v>51</v>
      </c>
      <c r="J4" s="150" t="s">
        <v>8</v>
      </c>
      <c r="K4" s="152" t="s">
        <v>52</v>
      </c>
      <c r="L4" s="152" t="s">
        <v>53</v>
      </c>
      <c r="M4" s="152" t="s">
        <v>11</v>
      </c>
      <c r="N4" s="152" t="s">
        <v>12</v>
      </c>
      <c r="O4" s="152" t="s">
        <v>13</v>
      </c>
      <c r="P4" s="152" t="s">
        <v>14</v>
      </c>
      <c r="Q4" s="153" t="s">
        <v>15</v>
      </c>
      <c r="R4" s="153" t="s">
        <v>16</v>
      </c>
      <c r="S4" s="153" t="s">
        <v>17</v>
      </c>
      <c r="T4" s="153" t="s">
        <v>18</v>
      </c>
      <c r="U4" s="153" t="s">
        <v>19</v>
      </c>
      <c r="V4" s="153" t="s">
        <v>20</v>
      </c>
    </row>
    <row r="5" ht="65" spans="1:22">
      <c r="A5" s="267">
        <v>5</v>
      </c>
      <c r="B5" s="268" t="s">
        <v>24</v>
      </c>
      <c r="C5" s="269" t="s">
        <v>54</v>
      </c>
      <c r="D5" s="270" t="s">
        <v>55</v>
      </c>
      <c r="E5" s="271">
        <v>2789898</v>
      </c>
      <c r="F5" s="271">
        <v>2789898</v>
      </c>
      <c r="G5" s="272" t="s">
        <v>56</v>
      </c>
      <c r="H5" s="273" t="s">
        <v>34</v>
      </c>
      <c r="I5" s="273" t="s">
        <v>34</v>
      </c>
      <c r="J5" s="273" t="s">
        <v>34</v>
      </c>
      <c r="K5" s="274" t="s">
        <v>34</v>
      </c>
      <c r="L5" s="274">
        <v>45532</v>
      </c>
      <c r="M5" s="274">
        <v>45545</v>
      </c>
      <c r="N5" s="275" t="s">
        <v>34</v>
      </c>
      <c r="O5" s="275" t="s">
        <v>34</v>
      </c>
      <c r="P5" s="275" t="s">
        <v>34</v>
      </c>
      <c r="Q5" s="275" t="s">
        <v>34</v>
      </c>
      <c r="R5" s="275" t="s">
        <v>34</v>
      </c>
      <c r="S5" s="274">
        <v>45803</v>
      </c>
      <c r="T5" s="274">
        <v>45810</v>
      </c>
      <c r="U5" s="274">
        <v>46265</v>
      </c>
      <c r="V5" s="274">
        <v>46294</v>
      </c>
    </row>
    <row r="6" ht="104" spans="1:22">
      <c r="A6" s="267">
        <f>SUM(A5+1)</f>
        <v>6</v>
      </c>
      <c r="B6" s="270" t="s">
        <v>24</v>
      </c>
      <c r="C6" s="276" t="s">
        <v>57</v>
      </c>
      <c r="D6" s="276" t="s">
        <v>58</v>
      </c>
      <c r="E6" s="277">
        <v>350000</v>
      </c>
      <c r="F6" s="277">
        <v>350000</v>
      </c>
      <c r="G6" s="272" t="s">
        <v>59</v>
      </c>
      <c r="H6" s="274">
        <v>46398</v>
      </c>
      <c r="I6" s="273">
        <v>46401</v>
      </c>
      <c r="J6" s="273" t="s">
        <v>34</v>
      </c>
      <c r="K6" s="275">
        <v>46402</v>
      </c>
      <c r="L6" s="275">
        <v>46409</v>
      </c>
      <c r="M6" s="275">
        <v>46412</v>
      </c>
      <c r="N6" s="275" t="s">
        <v>34</v>
      </c>
      <c r="O6" s="275" t="s">
        <v>34</v>
      </c>
      <c r="P6" s="275" t="s">
        <v>34</v>
      </c>
      <c r="Q6" s="275" t="s">
        <v>34</v>
      </c>
      <c r="R6" s="275" t="s">
        <v>34</v>
      </c>
      <c r="S6" s="275" t="s">
        <v>34</v>
      </c>
      <c r="T6" s="274">
        <v>46413</v>
      </c>
      <c r="U6" s="274">
        <v>46469</v>
      </c>
      <c r="V6" s="274">
        <v>46477</v>
      </c>
    </row>
    <row r="7" ht="65" spans="1:22">
      <c r="A7" s="267"/>
      <c r="B7" s="270" t="s">
        <v>60</v>
      </c>
      <c r="C7" s="276"/>
      <c r="D7" s="276" t="s">
        <v>61</v>
      </c>
      <c r="E7" s="277">
        <v>300000</v>
      </c>
      <c r="F7" s="277">
        <v>300000</v>
      </c>
      <c r="G7" s="272" t="s">
        <v>28</v>
      </c>
      <c r="H7" s="274">
        <v>46250</v>
      </c>
      <c r="I7" s="273">
        <v>46252</v>
      </c>
      <c r="J7" s="273"/>
      <c r="K7" s="275">
        <v>46254</v>
      </c>
      <c r="L7" s="275">
        <v>46261</v>
      </c>
      <c r="M7" s="275">
        <v>46265</v>
      </c>
      <c r="N7" s="275">
        <v>46267</v>
      </c>
      <c r="O7" s="275">
        <v>46268</v>
      </c>
      <c r="P7" s="275">
        <v>46272</v>
      </c>
      <c r="Q7" s="275">
        <v>46273</v>
      </c>
      <c r="R7" s="275" t="s">
        <v>34</v>
      </c>
      <c r="S7" s="275" t="s">
        <v>34</v>
      </c>
      <c r="T7" s="274">
        <v>46285</v>
      </c>
      <c r="U7" s="274">
        <v>46289</v>
      </c>
      <c r="V7" s="274">
        <v>46293</v>
      </c>
    </row>
    <row r="8" ht="104" spans="1:22">
      <c r="A8" s="267"/>
      <c r="B8" s="270" t="s">
        <v>24</v>
      </c>
      <c r="C8" s="278" t="s">
        <v>63</v>
      </c>
      <c r="D8" s="276" t="s">
        <v>64</v>
      </c>
      <c r="E8" s="279">
        <v>150000</v>
      </c>
      <c r="F8" s="279">
        <v>150000</v>
      </c>
      <c r="G8" s="272" t="s">
        <v>28</v>
      </c>
      <c r="H8" s="274">
        <v>46175</v>
      </c>
      <c r="I8" s="273" t="s">
        <v>34</v>
      </c>
      <c r="J8" s="274" t="s">
        <v>34</v>
      </c>
      <c r="K8" s="274">
        <v>46175</v>
      </c>
      <c r="L8" s="274">
        <v>46177</v>
      </c>
      <c r="M8" s="274" t="s">
        <v>34</v>
      </c>
      <c r="N8" s="275" t="s">
        <v>34</v>
      </c>
      <c r="O8" s="275" t="s">
        <v>34</v>
      </c>
      <c r="P8" s="275" t="s">
        <v>34</v>
      </c>
      <c r="Q8" s="274">
        <v>46178</v>
      </c>
      <c r="R8" s="275" t="s">
        <v>34</v>
      </c>
      <c r="S8" s="275" t="s">
        <v>34</v>
      </c>
      <c r="T8" s="274">
        <v>46185</v>
      </c>
      <c r="U8" s="274">
        <v>46185</v>
      </c>
      <c r="V8" s="274">
        <v>46189</v>
      </c>
    </row>
    <row r="9" ht="130" spans="1:22">
      <c r="A9" s="267"/>
      <c r="B9" s="270" t="s">
        <v>24</v>
      </c>
      <c r="C9" s="278" t="s">
        <v>65</v>
      </c>
      <c r="D9" s="278" t="s">
        <v>66</v>
      </c>
      <c r="E9" s="280">
        <v>50000</v>
      </c>
      <c r="F9" s="280">
        <v>50000</v>
      </c>
      <c r="G9" s="281" t="s">
        <v>38</v>
      </c>
      <c r="H9" s="274">
        <v>46300</v>
      </c>
      <c r="I9" s="274" t="s">
        <v>34</v>
      </c>
      <c r="J9" s="274" t="s">
        <v>34</v>
      </c>
      <c r="K9" s="274">
        <v>46300</v>
      </c>
      <c r="L9" s="274">
        <v>46302</v>
      </c>
      <c r="M9" s="274">
        <v>46303</v>
      </c>
      <c r="N9" s="282" t="s">
        <v>34</v>
      </c>
      <c r="O9" s="282" t="s">
        <v>34</v>
      </c>
      <c r="P9" s="282" t="s">
        <v>34</v>
      </c>
      <c r="Q9" s="274">
        <v>46303</v>
      </c>
      <c r="R9" s="282" t="s">
        <v>34</v>
      </c>
      <c r="S9" s="282" t="s">
        <v>34</v>
      </c>
      <c r="T9" s="274">
        <v>46309</v>
      </c>
      <c r="U9" s="274">
        <v>46310</v>
      </c>
      <c r="V9" s="274">
        <v>46314</v>
      </c>
    </row>
    <row r="10" ht="169" spans="1:22">
      <c r="A10" s="267"/>
      <c r="B10" s="270" t="s">
        <v>24</v>
      </c>
      <c r="C10" s="278" t="s">
        <v>67</v>
      </c>
      <c r="D10" s="278" t="s">
        <v>68</v>
      </c>
      <c r="E10" s="280">
        <v>750000</v>
      </c>
      <c r="F10" s="280">
        <v>750000</v>
      </c>
      <c r="G10" s="281" t="s">
        <v>605</v>
      </c>
      <c r="H10" s="274">
        <v>46244</v>
      </c>
      <c r="I10" s="274">
        <v>46247</v>
      </c>
      <c r="J10" s="274">
        <v>46248</v>
      </c>
      <c r="K10" s="274">
        <v>46248</v>
      </c>
      <c r="L10" s="274">
        <v>46262</v>
      </c>
      <c r="M10" s="274">
        <v>46266</v>
      </c>
      <c r="N10" s="274">
        <v>46268</v>
      </c>
      <c r="O10" s="274">
        <v>46269</v>
      </c>
      <c r="P10" s="274">
        <v>46272</v>
      </c>
      <c r="Q10" s="274">
        <v>46274</v>
      </c>
      <c r="R10" s="282" t="s">
        <v>34</v>
      </c>
      <c r="S10" s="274">
        <v>46276</v>
      </c>
      <c r="T10" s="274">
        <v>46279</v>
      </c>
      <c r="U10" s="274">
        <v>46325</v>
      </c>
      <c r="V10" s="274">
        <v>46333</v>
      </c>
    </row>
    <row r="11" ht="117" spans="1:22">
      <c r="A11" s="267">
        <f>SUM(A6+1)</f>
        <v>7</v>
      </c>
      <c r="B11" s="270" t="s">
        <v>24</v>
      </c>
      <c r="C11" s="283" t="s">
        <v>69</v>
      </c>
      <c r="D11" s="284" t="s">
        <v>70</v>
      </c>
      <c r="E11" s="279">
        <v>50000</v>
      </c>
      <c r="F11" s="279">
        <v>50000</v>
      </c>
      <c r="G11" s="272" t="s">
        <v>38</v>
      </c>
      <c r="H11" s="274">
        <v>46027</v>
      </c>
      <c r="I11" s="273" t="s">
        <v>34</v>
      </c>
      <c r="J11" s="273" t="s">
        <v>34</v>
      </c>
      <c r="K11" s="274">
        <v>46028</v>
      </c>
      <c r="L11" s="274">
        <v>46031</v>
      </c>
      <c r="M11" s="274">
        <v>46034</v>
      </c>
      <c r="N11" s="275" t="s">
        <v>34</v>
      </c>
      <c r="O11" s="275" t="s">
        <v>34</v>
      </c>
      <c r="P11" s="275" t="s">
        <v>34</v>
      </c>
      <c r="Q11" s="274">
        <v>46036</v>
      </c>
      <c r="R11" s="275" t="s">
        <v>34</v>
      </c>
      <c r="S11" s="275" t="s">
        <v>34</v>
      </c>
      <c r="T11" s="274">
        <v>46043</v>
      </c>
      <c r="U11" s="274">
        <v>46045</v>
      </c>
      <c r="V11" s="274">
        <v>46053</v>
      </c>
    </row>
    <row r="12" spans="1:22">
      <c r="A12" s="285"/>
      <c r="B12" s="286"/>
      <c r="C12" s="287"/>
      <c r="D12" s="288"/>
      <c r="E12" s="289"/>
      <c r="F12" s="289"/>
      <c r="G12" s="290"/>
      <c r="H12" s="291"/>
      <c r="I12" s="292"/>
      <c r="J12" s="292"/>
      <c r="K12" s="291"/>
      <c r="L12" s="291"/>
      <c r="M12" s="291"/>
      <c r="N12" s="293"/>
      <c r="O12" s="293"/>
      <c r="P12" s="293"/>
      <c r="Q12" s="291"/>
      <c r="R12" s="293"/>
      <c r="S12" s="293"/>
      <c r="T12" s="291"/>
      <c r="U12" s="291"/>
      <c r="V12" s="291"/>
    </row>
    <row r="13" ht="39" spans="1:22">
      <c r="A13" s="21"/>
      <c r="B13" s="40"/>
      <c r="C13" s="162"/>
      <c r="D13" s="240" t="s">
        <v>71</v>
      </c>
      <c r="E13" s="294">
        <f>SUM(E5:E12)</f>
        <v>4439898</v>
      </c>
      <c r="F13" s="295">
        <f>SUM(F5:F12)</f>
        <v>4439898</v>
      </c>
      <c r="G13" s="157"/>
      <c r="H13" s="158"/>
      <c r="I13" s="158"/>
      <c r="J13" s="158"/>
      <c r="K13" s="160"/>
      <c r="L13" s="160"/>
      <c r="M13" s="160"/>
      <c r="N13" s="160"/>
      <c r="O13" s="160"/>
      <c r="P13" s="160"/>
      <c r="Q13" s="160"/>
      <c r="R13" s="159"/>
      <c r="S13" s="159"/>
      <c r="T13" s="165"/>
      <c r="U13" s="165"/>
      <c r="V13" s="165"/>
    </row>
    <row r="14" spans="1:22">
      <c r="A14" s="21"/>
      <c r="B14" s="40"/>
      <c r="C14" s="162"/>
      <c r="D14" s="243"/>
      <c r="E14" s="296"/>
      <c r="F14" s="297"/>
      <c r="G14" s="157"/>
      <c r="H14" s="158"/>
      <c r="I14" s="158"/>
      <c r="J14" s="158"/>
      <c r="K14" s="160"/>
      <c r="L14" s="160"/>
      <c r="M14" s="160"/>
      <c r="N14" s="160"/>
      <c r="O14" s="160"/>
      <c r="P14" s="160"/>
      <c r="Q14" s="160"/>
      <c r="R14" s="159"/>
      <c r="S14" s="159"/>
      <c r="T14" s="165"/>
      <c r="U14" s="165"/>
      <c r="V14" s="165"/>
    </row>
  </sheetData>
  <mergeCells count="2">
    <mergeCell ref="B2:D2"/>
    <mergeCell ref="B3:E3"/>
  </mergeCells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workbookViewId="0">
      <selection activeCell="C6" sqref="B6:C7"/>
    </sheetView>
  </sheetViews>
  <sheetFormatPr defaultColWidth="9" defaultRowHeight="14.5"/>
  <cols>
    <col min="4" max="4" width="12.4545454545455" customWidth="1"/>
    <col min="5" max="5" width="10.5454545454545" customWidth="1"/>
    <col min="7" max="7" width="10.2727272727273" customWidth="1"/>
    <col min="10" max="10" width="10.6363636363636" customWidth="1"/>
    <col min="11" max="11" width="11" customWidth="1"/>
    <col min="12" max="12" width="10.3636363636364" customWidth="1"/>
    <col min="16" max="16" width="10.2727272727273" customWidth="1"/>
    <col min="19" max="19" width="9.81818181818182" customWidth="1"/>
    <col min="20" max="20" width="10" customWidth="1"/>
    <col min="21" max="21" width="9.81818181818182" customWidth="1"/>
  </cols>
  <sheetData>
    <row r="1" ht="78" spans="1:21">
      <c r="A1" s="1" t="s">
        <v>0</v>
      </c>
      <c r="B1" s="1" t="s">
        <v>1</v>
      </c>
      <c r="C1" s="23" t="s">
        <v>586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606</v>
      </c>
      <c r="I1" s="1" t="s">
        <v>8</v>
      </c>
      <c r="J1" s="4" t="s">
        <v>52</v>
      </c>
      <c r="K1" s="4" t="s">
        <v>53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32" t="s">
        <v>19</v>
      </c>
      <c r="U1" s="224" t="s">
        <v>20</v>
      </c>
    </row>
    <row r="2" spans="1:21">
      <c r="A2" s="242"/>
      <c r="B2" s="184"/>
      <c r="C2" s="243"/>
      <c r="D2" s="244"/>
      <c r="E2" s="245"/>
      <c r="F2" s="3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32"/>
      <c r="S2" s="32"/>
      <c r="T2" s="6"/>
      <c r="U2" s="246"/>
    </row>
    <row r="3" spans="1:21">
      <c r="A3" s="247" t="s">
        <v>86</v>
      </c>
      <c r="B3" s="248"/>
      <c r="C3" s="249"/>
      <c r="D3" s="244"/>
      <c r="E3" s="245"/>
      <c r="F3" s="3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32"/>
      <c r="S3" s="32"/>
      <c r="T3" s="6"/>
      <c r="U3" s="246"/>
    </row>
    <row r="4" spans="1:21">
      <c r="A4" s="250" t="s">
        <v>87</v>
      </c>
      <c r="B4" s="251"/>
      <c r="C4" s="243"/>
      <c r="D4" s="252"/>
      <c r="E4" s="252"/>
      <c r="F4" s="3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32"/>
      <c r="S4" s="32"/>
      <c r="T4" s="6"/>
      <c r="U4" s="246"/>
    </row>
    <row r="5" ht="143" spans="1:21">
      <c r="A5" s="38" t="s">
        <v>60</v>
      </c>
      <c r="B5" s="43" t="s">
        <v>88</v>
      </c>
      <c r="C5" s="38" t="s">
        <v>89</v>
      </c>
      <c r="D5" s="253">
        <v>31725</v>
      </c>
      <c r="E5" s="253">
        <v>31725</v>
      </c>
      <c r="F5" s="38" t="s">
        <v>38</v>
      </c>
      <c r="G5" s="19">
        <v>45823</v>
      </c>
      <c r="H5" s="19" t="s">
        <v>34</v>
      </c>
      <c r="I5" s="19" t="s">
        <v>34</v>
      </c>
      <c r="J5" s="254">
        <v>45763</v>
      </c>
      <c r="K5" s="254">
        <v>45765</v>
      </c>
      <c r="L5" s="254">
        <v>45770</v>
      </c>
      <c r="M5" s="254" t="s">
        <v>34</v>
      </c>
      <c r="N5" s="254" t="s">
        <v>34</v>
      </c>
      <c r="O5" s="254" t="s">
        <v>34</v>
      </c>
      <c r="P5" s="254">
        <v>45785</v>
      </c>
      <c r="Q5" s="254" t="s">
        <v>34</v>
      </c>
      <c r="R5" s="254" t="s">
        <v>34</v>
      </c>
      <c r="S5" s="254">
        <v>45798</v>
      </c>
      <c r="T5" s="254">
        <v>45802</v>
      </c>
      <c r="U5" s="255">
        <v>45805</v>
      </c>
    </row>
    <row r="6" ht="130" spans="1:21">
      <c r="A6" s="38" t="s">
        <v>60</v>
      </c>
      <c r="B6" s="225" t="s">
        <v>90</v>
      </c>
      <c r="C6" s="38" t="s">
        <v>91</v>
      </c>
      <c r="D6" s="256">
        <v>31500</v>
      </c>
      <c r="E6" s="256">
        <v>31500</v>
      </c>
      <c r="F6" s="38" t="s">
        <v>38</v>
      </c>
      <c r="G6" s="19">
        <v>45751</v>
      </c>
      <c r="H6" s="19" t="s">
        <v>34</v>
      </c>
      <c r="I6" s="19" t="s">
        <v>34</v>
      </c>
      <c r="J6" s="254">
        <v>45757</v>
      </c>
      <c r="K6" s="254">
        <v>45758</v>
      </c>
      <c r="L6" s="254">
        <v>45763</v>
      </c>
      <c r="M6" s="254" t="s">
        <v>34</v>
      </c>
      <c r="N6" s="254" t="s">
        <v>34</v>
      </c>
      <c r="O6" s="254" t="s">
        <v>34</v>
      </c>
      <c r="P6" s="254">
        <v>45765</v>
      </c>
      <c r="Q6" s="254" t="s">
        <v>34</v>
      </c>
      <c r="R6" s="254" t="s">
        <v>34</v>
      </c>
      <c r="S6" s="254">
        <v>45771</v>
      </c>
      <c r="T6" s="254">
        <v>45772</v>
      </c>
      <c r="U6" s="255">
        <v>45775</v>
      </c>
    </row>
    <row r="7" ht="104" spans="1:21">
      <c r="A7" s="38" t="s">
        <v>60</v>
      </c>
      <c r="B7" s="225" t="s">
        <v>92</v>
      </c>
      <c r="C7" s="38" t="s">
        <v>93</v>
      </c>
      <c r="D7" s="232">
        <v>85800</v>
      </c>
      <c r="E7" s="232">
        <v>85800</v>
      </c>
      <c r="F7" s="38" t="s">
        <v>38</v>
      </c>
      <c r="G7" s="19">
        <v>46220</v>
      </c>
      <c r="H7" s="19" t="s">
        <v>34</v>
      </c>
      <c r="I7" s="19" t="s">
        <v>34</v>
      </c>
      <c r="J7" s="254">
        <v>45866</v>
      </c>
      <c r="K7" s="254">
        <v>45870</v>
      </c>
      <c r="L7" s="254">
        <v>45874</v>
      </c>
      <c r="M7" s="254" t="s">
        <v>34</v>
      </c>
      <c r="N7" s="254" t="s">
        <v>34</v>
      </c>
      <c r="O7" s="254" t="s">
        <v>34</v>
      </c>
      <c r="P7" s="254">
        <v>45883</v>
      </c>
      <c r="Q7" s="254" t="s">
        <v>34</v>
      </c>
      <c r="R7" s="254" t="s">
        <v>34</v>
      </c>
      <c r="S7" s="254">
        <v>45894</v>
      </c>
      <c r="T7" s="254">
        <v>45900</v>
      </c>
      <c r="U7" s="255">
        <v>45903</v>
      </c>
    </row>
    <row r="8" ht="91" spans="1:21">
      <c r="A8" s="23" t="s">
        <v>24</v>
      </c>
      <c r="B8" s="43" t="s">
        <v>94</v>
      </c>
      <c r="C8" s="23" t="s">
        <v>95</v>
      </c>
      <c r="D8" s="232">
        <v>250000</v>
      </c>
      <c r="E8" s="232">
        <v>250000</v>
      </c>
      <c r="F8" s="23" t="s">
        <v>96</v>
      </c>
      <c r="G8" s="19">
        <v>46187</v>
      </c>
      <c r="H8" s="19">
        <v>45764</v>
      </c>
      <c r="I8" s="19">
        <v>45769</v>
      </c>
      <c r="J8" s="254">
        <v>45772</v>
      </c>
      <c r="K8" s="254">
        <v>45784</v>
      </c>
      <c r="L8" s="254">
        <v>45792</v>
      </c>
      <c r="M8" s="254">
        <v>45798</v>
      </c>
      <c r="N8" s="254">
        <v>45803</v>
      </c>
      <c r="O8" s="254">
        <v>45807</v>
      </c>
      <c r="P8" s="254">
        <v>45811</v>
      </c>
      <c r="Q8" s="254">
        <v>45814</v>
      </c>
      <c r="R8" s="254">
        <v>45819</v>
      </c>
      <c r="S8" s="254">
        <v>45824</v>
      </c>
      <c r="T8" s="254">
        <v>46008</v>
      </c>
      <c r="U8" s="255">
        <v>46030</v>
      </c>
    </row>
    <row r="9" ht="39" spans="1:21">
      <c r="A9" s="38" t="s">
        <v>24</v>
      </c>
      <c r="B9" s="38" t="s">
        <v>97</v>
      </c>
      <c r="C9" s="23" t="s">
        <v>98</v>
      </c>
      <c r="D9" s="232">
        <v>100000</v>
      </c>
      <c r="E9" s="232">
        <v>100000</v>
      </c>
      <c r="F9" s="23" t="s">
        <v>38</v>
      </c>
      <c r="G9" s="19">
        <v>46116</v>
      </c>
      <c r="H9" s="19" t="s">
        <v>34</v>
      </c>
      <c r="I9" s="19" t="s">
        <v>34</v>
      </c>
      <c r="J9" s="254">
        <v>45757</v>
      </c>
      <c r="K9" s="254">
        <v>45761</v>
      </c>
      <c r="L9" s="254">
        <v>45763</v>
      </c>
      <c r="M9" s="254" t="s">
        <v>34</v>
      </c>
      <c r="N9" s="254" t="s">
        <v>34</v>
      </c>
      <c r="O9" s="254" t="s">
        <v>34</v>
      </c>
      <c r="P9" s="254">
        <v>45769</v>
      </c>
      <c r="Q9" s="254" t="s">
        <v>34</v>
      </c>
      <c r="R9" s="254" t="s">
        <v>34</v>
      </c>
      <c r="S9" s="254">
        <v>45772</v>
      </c>
      <c r="T9" s="254">
        <v>46112</v>
      </c>
      <c r="U9" s="255">
        <v>46115</v>
      </c>
    </row>
    <row r="10" ht="39" spans="1:21">
      <c r="A10" s="38" t="s">
        <v>24</v>
      </c>
      <c r="B10" s="38" t="s">
        <v>99</v>
      </c>
      <c r="C10" s="23" t="s">
        <v>100</v>
      </c>
      <c r="D10" s="232">
        <v>80000</v>
      </c>
      <c r="E10" s="232">
        <v>80000</v>
      </c>
      <c r="F10" s="38" t="s">
        <v>38</v>
      </c>
      <c r="G10" s="19">
        <v>46116</v>
      </c>
      <c r="H10" s="19" t="s">
        <v>34</v>
      </c>
      <c r="I10" s="19" t="s">
        <v>34</v>
      </c>
      <c r="J10" s="254">
        <v>45757</v>
      </c>
      <c r="K10" s="254">
        <v>45761</v>
      </c>
      <c r="L10" s="254">
        <v>45763</v>
      </c>
      <c r="M10" s="254" t="s">
        <v>34</v>
      </c>
      <c r="N10" s="254" t="s">
        <v>34</v>
      </c>
      <c r="O10" s="254" t="s">
        <v>34</v>
      </c>
      <c r="P10" s="254">
        <v>45769</v>
      </c>
      <c r="Q10" s="254" t="s">
        <v>34</v>
      </c>
      <c r="R10" s="254" t="s">
        <v>34</v>
      </c>
      <c r="S10" s="254">
        <v>45772</v>
      </c>
      <c r="T10" s="254">
        <v>46112</v>
      </c>
      <c r="U10" s="255">
        <v>46115</v>
      </c>
    </row>
    <row r="11" ht="39" spans="1:21">
      <c r="A11" s="38" t="s">
        <v>60</v>
      </c>
      <c r="B11" s="38" t="s">
        <v>101</v>
      </c>
      <c r="C11" s="23" t="s">
        <v>102</v>
      </c>
      <c r="D11" s="232">
        <v>50000</v>
      </c>
      <c r="E11" s="232">
        <v>50000</v>
      </c>
      <c r="F11" s="38" t="s">
        <v>38</v>
      </c>
      <c r="G11" s="19">
        <v>46116</v>
      </c>
      <c r="H11" s="19" t="s">
        <v>34</v>
      </c>
      <c r="I11" s="19" t="s">
        <v>34</v>
      </c>
      <c r="J11" s="254">
        <v>45757</v>
      </c>
      <c r="K11" s="254">
        <v>45761</v>
      </c>
      <c r="L11" s="254">
        <v>45763</v>
      </c>
      <c r="M11" s="254" t="s">
        <v>34</v>
      </c>
      <c r="N11" s="254" t="s">
        <v>34</v>
      </c>
      <c r="O11" s="254" t="s">
        <v>34</v>
      </c>
      <c r="P11" s="254">
        <v>45769</v>
      </c>
      <c r="Q11" s="254" t="s">
        <v>34</v>
      </c>
      <c r="R11" s="254" t="s">
        <v>34</v>
      </c>
      <c r="S11" s="254">
        <v>45772</v>
      </c>
      <c r="T11" s="254">
        <v>46112</v>
      </c>
      <c r="U11" s="255">
        <v>46115</v>
      </c>
    </row>
    <row r="12" ht="52" spans="1:21">
      <c r="A12" s="38" t="s">
        <v>60</v>
      </c>
      <c r="B12" s="38" t="s">
        <v>103</v>
      </c>
      <c r="C12" s="23" t="s">
        <v>104</v>
      </c>
      <c r="D12" s="232">
        <v>30000</v>
      </c>
      <c r="E12" s="232">
        <v>30000</v>
      </c>
      <c r="F12" s="38" t="s">
        <v>38</v>
      </c>
      <c r="G12" s="19">
        <v>46175</v>
      </c>
      <c r="H12" s="19" t="s">
        <v>34</v>
      </c>
      <c r="I12" s="19" t="s">
        <v>34</v>
      </c>
      <c r="J12" s="254">
        <v>45825</v>
      </c>
      <c r="K12" s="254">
        <v>45834</v>
      </c>
      <c r="L12" s="254">
        <v>45841</v>
      </c>
      <c r="M12" s="254" t="s">
        <v>34</v>
      </c>
      <c r="N12" s="254" t="s">
        <v>34</v>
      </c>
      <c r="O12" s="254" t="s">
        <v>34</v>
      </c>
      <c r="P12" s="254">
        <v>45855</v>
      </c>
      <c r="Q12" s="254" t="s">
        <v>34</v>
      </c>
      <c r="R12" s="254" t="s">
        <v>34</v>
      </c>
      <c r="S12" s="254">
        <v>45868</v>
      </c>
      <c r="T12" s="254">
        <v>45931</v>
      </c>
      <c r="U12" s="255">
        <v>45937</v>
      </c>
    </row>
    <row r="13" ht="117" spans="1:21">
      <c r="A13" s="38" t="s">
        <v>60</v>
      </c>
      <c r="B13" s="43" t="s">
        <v>105</v>
      </c>
      <c r="C13" s="38" t="s">
        <v>106</v>
      </c>
      <c r="D13" s="232">
        <v>200000</v>
      </c>
      <c r="E13" s="232">
        <v>200000</v>
      </c>
      <c r="F13" s="38" t="s">
        <v>38</v>
      </c>
      <c r="G13" s="19">
        <v>46177</v>
      </c>
      <c r="H13" s="19" t="s">
        <v>34</v>
      </c>
      <c r="I13" s="19" t="s">
        <v>34</v>
      </c>
      <c r="J13" s="254">
        <v>45757</v>
      </c>
      <c r="K13" s="254">
        <v>45761</v>
      </c>
      <c r="L13" s="254">
        <v>45763</v>
      </c>
      <c r="M13" s="254" t="s">
        <v>34</v>
      </c>
      <c r="N13" s="254" t="s">
        <v>34</v>
      </c>
      <c r="O13" s="254" t="s">
        <v>34</v>
      </c>
      <c r="P13" s="254">
        <v>45769</v>
      </c>
      <c r="Q13" s="254" t="s">
        <v>34</v>
      </c>
      <c r="R13" s="254" t="s">
        <v>34</v>
      </c>
      <c r="S13" s="254">
        <v>45772</v>
      </c>
      <c r="T13" s="254">
        <v>46112</v>
      </c>
      <c r="U13" s="255">
        <v>46115</v>
      </c>
    </row>
    <row r="14" ht="78" spans="1:21">
      <c r="A14" s="38" t="s">
        <v>107</v>
      </c>
      <c r="B14" s="43" t="s">
        <v>108</v>
      </c>
      <c r="C14" s="38" t="s">
        <v>109</v>
      </c>
      <c r="D14" s="232">
        <v>50000</v>
      </c>
      <c r="E14" s="232">
        <v>50000</v>
      </c>
      <c r="F14" s="38" t="s">
        <v>38</v>
      </c>
      <c r="G14" s="19">
        <v>46175</v>
      </c>
      <c r="H14" s="19" t="s">
        <v>34</v>
      </c>
      <c r="I14" s="19" t="s">
        <v>34</v>
      </c>
      <c r="J14" s="254">
        <v>45825</v>
      </c>
      <c r="K14" s="254">
        <v>45834</v>
      </c>
      <c r="L14" s="254">
        <v>45841</v>
      </c>
      <c r="M14" s="254" t="s">
        <v>34</v>
      </c>
      <c r="N14" s="254" t="s">
        <v>34</v>
      </c>
      <c r="O14" s="254" t="s">
        <v>34</v>
      </c>
      <c r="P14" s="254">
        <v>45846</v>
      </c>
      <c r="Q14" s="254" t="s">
        <v>34</v>
      </c>
      <c r="R14" s="254" t="s">
        <v>34</v>
      </c>
      <c r="S14" s="254">
        <v>45848</v>
      </c>
      <c r="T14" s="254">
        <v>45862</v>
      </c>
      <c r="U14" s="255">
        <v>45869</v>
      </c>
    </row>
    <row r="15" ht="65" spans="1:21">
      <c r="A15" s="38" t="s">
        <v>107</v>
      </c>
      <c r="B15" s="225" t="s">
        <v>110</v>
      </c>
      <c r="C15" s="38" t="s">
        <v>111</v>
      </c>
      <c r="D15" s="232">
        <v>50000</v>
      </c>
      <c r="E15" s="232">
        <v>50000</v>
      </c>
      <c r="F15" s="38" t="s">
        <v>38</v>
      </c>
      <c r="G15" s="19">
        <v>46175</v>
      </c>
      <c r="H15" s="19" t="s">
        <v>34</v>
      </c>
      <c r="I15" s="19" t="s">
        <v>34</v>
      </c>
      <c r="J15" s="254">
        <v>45825</v>
      </c>
      <c r="K15" s="254">
        <v>45834</v>
      </c>
      <c r="L15" s="254">
        <v>45841</v>
      </c>
      <c r="M15" s="254" t="s">
        <v>34</v>
      </c>
      <c r="N15" s="254" t="s">
        <v>34</v>
      </c>
      <c r="O15" s="254" t="s">
        <v>34</v>
      </c>
      <c r="P15" s="254">
        <v>45846</v>
      </c>
      <c r="Q15" s="254" t="s">
        <v>34</v>
      </c>
      <c r="R15" s="254" t="s">
        <v>34</v>
      </c>
      <c r="S15" s="254">
        <v>45848</v>
      </c>
      <c r="T15" s="254">
        <v>45862</v>
      </c>
      <c r="U15" s="255">
        <v>45869</v>
      </c>
    </row>
    <row r="16" ht="65" spans="1:21">
      <c r="A16" s="38" t="s">
        <v>107</v>
      </c>
      <c r="B16" s="43" t="s">
        <v>112</v>
      </c>
      <c r="C16" s="38" t="s">
        <v>111</v>
      </c>
      <c r="D16" s="232">
        <v>100000</v>
      </c>
      <c r="E16" s="232">
        <v>100000</v>
      </c>
      <c r="F16" s="38" t="s">
        <v>38</v>
      </c>
      <c r="G16" s="19">
        <v>46116</v>
      </c>
      <c r="H16" s="19" t="s">
        <v>34</v>
      </c>
      <c r="I16" s="19" t="s">
        <v>34</v>
      </c>
      <c r="J16" s="254">
        <v>45757</v>
      </c>
      <c r="K16" s="254">
        <v>45761</v>
      </c>
      <c r="L16" s="254">
        <v>45763</v>
      </c>
      <c r="M16" s="254" t="s">
        <v>34</v>
      </c>
      <c r="N16" s="254" t="s">
        <v>34</v>
      </c>
      <c r="O16" s="254" t="s">
        <v>34</v>
      </c>
      <c r="P16" s="254">
        <v>45769</v>
      </c>
      <c r="Q16" s="254" t="s">
        <v>34</v>
      </c>
      <c r="R16" s="254" t="s">
        <v>34</v>
      </c>
      <c r="S16" s="254">
        <v>45772</v>
      </c>
      <c r="T16" s="254">
        <v>46112</v>
      </c>
      <c r="U16" s="255">
        <v>46115</v>
      </c>
    </row>
    <row r="17" ht="52" spans="1:21">
      <c r="A17" s="38" t="s">
        <v>24</v>
      </c>
      <c r="B17" s="225" t="s">
        <v>113</v>
      </c>
      <c r="C17" s="38" t="s">
        <v>114</v>
      </c>
      <c r="D17" s="232">
        <v>75000</v>
      </c>
      <c r="E17" s="232">
        <v>75000</v>
      </c>
      <c r="F17" s="38" t="s">
        <v>38</v>
      </c>
      <c r="G17" s="19">
        <v>46248</v>
      </c>
      <c r="H17" s="19" t="s">
        <v>34</v>
      </c>
      <c r="I17" s="19" t="s">
        <v>34</v>
      </c>
      <c r="J17" s="254">
        <v>45772</v>
      </c>
      <c r="K17" s="254">
        <v>45784</v>
      </c>
      <c r="L17" s="254">
        <v>45792</v>
      </c>
      <c r="M17" s="254" t="s">
        <v>34</v>
      </c>
      <c r="N17" s="254" t="s">
        <v>34</v>
      </c>
      <c r="O17" s="254" t="s">
        <v>34</v>
      </c>
      <c r="P17" s="254">
        <v>45803</v>
      </c>
      <c r="Q17" s="254" t="s">
        <v>34</v>
      </c>
      <c r="R17" s="254" t="s">
        <v>34</v>
      </c>
      <c r="S17" s="254">
        <v>45810</v>
      </c>
      <c r="T17" s="254">
        <v>45870</v>
      </c>
      <c r="U17" s="255">
        <v>45884</v>
      </c>
    </row>
    <row r="18" ht="39" spans="1:21">
      <c r="A18" s="38" t="s">
        <v>60</v>
      </c>
      <c r="B18" s="38" t="s">
        <v>115</v>
      </c>
      <c r="C18" s="38" t="s">
        <v>116</v>
      </c>
      <c r="D18" s="232">
        <v>75000</v>
      </c>
      <c r="E18" s="232">
        <v>75000</v>
      </c>
      <c r="F18" s="38" t="s">
        <v>38</v>
      </c>
      <c r="G18" s="19">
        <v>45842</v>
      </c>
      <c r="H18" s="19" t="s">
        <v>34</v>
      </c>
      <c r="I18" s="19" t="s">
        <v>34</v>
      </c>
      <c r="J18" s="254">
        <v>45757</v>
      </c>
      <c r="K18" s="254">
        <v>45761</v>
      </c>
      <c r="L18" s="254">
        <v>45763</v>
      </c>
      <c r="M18" s="254" t="s">
        <v>34</v>
      </c>
      <c r="N18" s="254" t="s">
        <v>34</v>
      </c>
      <c r="O18" s="254" t="s">
        <v>34</v>
      </c>
      <c r="P18" s="254">
        <v>45769</v>
      </c>
      <c r="Q18" s="254" t="s">
        <v>34</v>
      </c>
      <c r="R18" s="254" t="s">
        <v>34</v>
      </c>
      <c r="S18" s="254">
        <v>45772</v>
      </c>
      <c r="T18" s="254">
        <v>45775</v>
      </c>
      <c r="U18" s="255">
        <v>45782</v>
      </c>
    </row>
    <row r="19" ht="52" spans="1:21">
      <c r="A19" s="38" t="s">
        <v>24</v>
      </c>
      <c r="B19" s="41" t="s">
        <v>117</v>
      </c>
      <c r="C19" s="38" t="s">
        <v>118</v>
      </c>
      <c r="D19" s="232">
        <v>15000</v>
      </c>
      <c r="E19" s="232">
        <v>15000</v>
      </c>
      <c r="F19" s="38" t="s">
        <v>38</v>
      </c>
      <c r="G19" s="19">
        <v>46296</v>
      </c>
      <c r="H19" s="19" t="s">
        <v>34</v>
      </c>
      <c r="I19" s="19" t="s">
        <v>34</v>
      </c>
      <c r="J19" s="254">
        <v>45943</v>
      </c>
      <c r="K19" s="254">
        <v>45946</v>
      </c>
      <c r="L19" s="254">
        <v>45953</v>
      </c>
      <c r="M19" s="254" t="s">
        <v>34</v>
      </c>
      <c r="N19" s="254" t="s">
        <v>34</v>
      </c>
      <c r="O19" s="254" t="s">
        <v>34</v>
      </c>
      <c r="P19" s="254">
        <v>45968</v>
      </c>
      <c r="Q19" s="254" t="s">
        <v>34</v>
      </c>
      <c r="R19" s="254" t="s">
        <v>34</v>
      </c>
      <c r="S19" s="254">
        <v>45988</v>
      </c>
      <c r="T19" s="254">
        <v>45992</v>
      </c>
      <c r="U19" s="255">
        <v>45996</v>
      </c>
    </row>
    <row r="20" ht="65" spans="1:21">
      <c r="A20" s="38" t="s">
        <v>24</v>
      </c>
      <c r="B20" s="225" t="s">
        <v>119</v>
      </c>
      <c r="C20" s="38" t="s">
        <v>607</v>
      </c>
      <c r="D20" s="232">
        <v>50000</v>
      </c>
      <c r="E20" s="232">
        <v>50000</v>
      </c>
      <c r="F20" s="38" t="s">
        <v>38</v>
      </c>
      <c r="G20" s="19">
        <v>46116</v>
      </c>
      <c r="H20" s="19" t="s">
        <v>34</v>
      </c>
      <c r="I20" s="19" t="s">
        <v>34</v>
      </c>
      <c r="J20" s="254">
        <v>45757</v>
      </c>
      <c r="K20" s="254">
        <v>45761</v>
      </c>
      <c r="L20" s="254">
        <v>45763</v>
      </c>
      <c r="M20" s="254" t="s">
        <v>34</v>
      </c>
      <c r="N20" s="254" t="s">
        <v>34</v>
      </c>
      <c r="O20" s="254" t="s">
        <v>34</v>
      </c>
      <c r="P20" s="254">
        <v>45765</v>
      </c>
      <c r="Q20" s="254" t="s">
        <v>34</v>
      </c>
      <c r="R20" s="254" t="s">
        <v>34</v>
      </c>
      <c r="S20" s="254">
        <v>45772</v>
      </c>
      <c r="T20" s="254">
        <v>46112</v>
      </c>
      <c r="U20" s="255">
        <v>46115</v>
      </c>
    </row>
    <row r="21" ht="39" spans="1:21">
      <c r="A21" s="38" t="s">
        <v>24</v>
      </c>
      <c r="B21" s="38" t="s">
        <v>121</v>
      </c>
      <c r="C21" s="38" t="s">
        <v>122</v>
      </c>
      <c r="D21" s="232">
        <v>50000</v>
      </c>
      <c r="E21" s="232">
        <v>50000</v>
      </c>
      <c r="F21" s="38" t="s">
        <v>38</v>
      </c>
      <c r="G21" s="19">
        <v>46116</v>
      </c>
      <c r="H21" s="19" t="s">
        <v>34</v>
      </c>
      <c r="I21" s="19" t="s">
        <v>34</v>
      </c>
      <c r="J21" s="254">
        <v>45757</v>
      </c>
      <c r="K21" s="254">
        <v>45761</v>
      </c>
      <c r="L21" s="254">
        <v>45763</v>
      </c>
      <c r="M21" s="254" t="s">
        <v>34</v>
      </c>
      <c r="N21" s="254" t="s">
        <v>34</v>
      </c>
      <c r="O21" s="254" t="s">
        <v>34</v>
      </c>
      <c r="P21" s="254">
        <v>45765</v>
      </c>
      <c r="Q21" s="254" t="s">
        <v>34</v>
      </c>
      <c r="R21" s="254" t="s">
        <v>34</v>
      </c>
      <c r="S21" s="254">
        <v>45772</v>
      </c>
      <c r="T21" s="254">
        <v>46112</v>
      </c>
      <c r="U21" s="255">
        <v>46115</v>
      </c>
    </row>
    <row r="22" ht="39" spans="1:21">
      <c r="A22" s="38" t="s">
        <v>107</v>
      </c>
      <c r="B22" s="38" t="s">
        <v>123</v>
      </c>
      <c r="C22" s="38" t="s">
        <v>124</v>
      </c>
      <c r="D22" s="232">
        <v>150000</v>
      </c>
      <c r="E22" s="232">
        <v>150000</v>
      </c>
      <c r="F22" s="38" t="s">
        <v>96</v>
      </c>
      <c r="G22" s="19">
        <v>46236</v>
      </c>
      <c r="H22" s="254">
        <v>45813</v>
      </c>
      <c r="I22" s="19" t="s">
        <v>34</v>
      </c>
      <c r="J22" s="254">
        <v>45825</v>
      </c>
      <c r="K22" s="254">
        <v>45834</v>
      </c>
      <c r="L22" s="254">
        <v>45841</v>
      </c>
      <c r="M22" s="254">
        <v>45847</v>
      </c>
      <c r="N22" s="254">
        <v>45849</v>
      </c>
      <c r="O22" s="254">
        <v>45855</v>
      </c>
      <c r="P22" s="254">
        <v>45862</v>
      </c>
      <c r="Q22" s="254" t="s">
        <v>34</v>
      </c>
      <c r="R22" s="254" t="s">
        <v>34</v>
      </c>
      <c r="S22" s="254">
        <v>45868</v>
      </c>
      <c r="T22" s="254">
        <v>45876</v>
      </c>
      <c r="U22" s="255">
        <v>45883</v>
      </c>
    </row>
    <row r="23" ht="39" spans="1:21">
      <c r="A23" s="38" t="s">
        <v>608</v>
      </c>
      <c r="B23" s="38" t="s">
        <v>125</v>
      </c>
      <c r="C23" s="38" t="s">
        <v>126</v>
      </c>
      <c r="D23" s="232">
        <v>50000</v>
      </c>
      <c r="E23" s="232">
        <v>50000</v>
      </c>
      <c r="F23" s="38" t="s">
        <v>38</v>
      </c>
      <c r="G23" s="19">
        <v>46175</v>
      </c>
      <c r="H23" s="19" t="s">
        <v>34</v>
      </c>
      <c r="I23" s="19" t="s">
        <v>34</v>
      </c>
      <c r="J23" s="254">
        <v>45825</v>
      </c>
      <c r="K23" s="254">
        <v>45834</v>
      </c>
      <c r="L23" s="254">
        <v>45841</v>
      </c>
      <c r="M23" s="254" t="s">
        <v>34</v>
      </c>
      <c r="N23" s="254" t="s">
        <v>34</v>
      </c>
      <c r="O23" s="254" t="s">
        <v>34</v>
      </c>
      <c r="P23" s="254">
        <v>45855</v>
      </c>
      <c r="Q23" s="254" t="s">
        <v>34</v>
      </c>
      <c r="R23" s="254" t="s">
        <v>34</v>
      </c>
      <c r="S23" s="254">
        <v>45868</v>
      </c>
      <c r="T23" s="254">
        <v>45876</v>
      </c>
      <c r="U23" s="255">
        <v>45883</v>
      </c>
    </row>
    <row r="24" ht="52" spans="1:21">
      <c r="A24" s="38" t="s">
        <v>107</v>
      </c>
      <c r="B24" s="38" t="s">
        <v>127</v>
      </c>
      <c r="C24" s="38" t="s">
        <v>128</v>
      </c>
      <c r="D24" s="232">
        <v>50000</v>
      </c>
      <c r="E24" s="232">
        <v>50000</v>
      </c>
      <c r="F24" s="38" t="s">
        <v>38</v>
      </c>
      <c r="G24" s="19">
        <v>46175</v>
      </c>
      <c r="H24" s="19" t="s">
        <v>34</v>
      </c>
      <c r="I24" s="19" t="s">
        <v>34</v>
      </c>
      <c r="J24" s="254">
        <v>45825</v>
      </c>
      <c r="K24" s="254">
        <v>45834</v>
      </c>
      <c r="L24" s="254">
        <v>45841</v>
      </c>
      <c r="M24" s="254" t="s">
        <v>34</v>
      </c>
      <c r="N24" s="254" t="s">
        <v>34</v>
      </c>
      <c r="O24" s="254" t="s">
        <v>34</v>
      </c>
      <c r="P24" s="254">
        <v>45855</v>
      </c>
      <c r="Q24" s="254" t="s">
        <v>34</v>
      </c>
      <c r="R24" s="254" t="s">
        <v>34</v>
      </c>
      <c r="S24" s="254">
        <v>45868</v>
      </c>
      <c r="T24" s="254">
        <v>45876</v>
      </c>
      <c r="U24" s="255">
        <v>45883</v>
      </c>
    </row>
    <row r="25" ht="52" spans="1:21">
      <c r="A25" s="40"/>
      <c r="B25" s="43"/>
      <c r="C25" s="240" t="s">
        <v>129</v>
      </c>
      <c r="D25" s="241">
        <f>SUM(D5:D24)</f>
        <v>1574025</v>
      </c>
      <c r="E25" s="257">
        <f>SUM(E5:E24)</f>
        <v>1574025</v>
      </c>
      <c r="F25" s="23"/>
      <c r="G25" s="19"/>
      <c r="H25" s="19"/>
      <c r="I25" s="19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58"/>
    </row>
    <row r="26" ht="26" spans="1:21">
      <c r="A26" s="40"/>
      <c r="B26" s="43"/>
      <c r="C26" s="240" t="s">
        <v>130</v>
      </c>
      <c r="D26" s="241">
        <f>SUM(D25)</f>
        <v>1574025</v>
      </c>
      <c r="E26" s="257">
        <f>SUM(E25)</f>
        <v>1574025</v>
      </c>
      <c r="F26" s="23"/>
      <c r="G26" s="19"/>
      <c r="H26" s="19"/>
      <c r="I26" s="19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58"/>
    </row>
    <row r="27" spans="1:21">
      <c r="B27" s="259"/>
      <c r="C27" s="143"/>
      <c r="D27" s="260"/>
      <c r="E27" s="260"/>
    </row>
  </sheetData>
  <mergeCells count="2">
    <mergeCell ref="A3:C3"/>
    <mergeCell ref="A4:B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X18"/>
  <sheetViews>
    <sheetView workbookViewId="0">
      <selection activeCell="F22" sqref="F22"/>
    </sheetView>
  </sheetViews>
  <sheetFormatPr defaultColWidth="9" defaultRowHeight="14.5"/>
  <cols>
    <col min="4" max="4" width="13.7272727272727" customWidth="1"/>
    <col min="5" max="5" width="21.8181818181818" customWidth="1"/>
    <col min="6" max="6" width="12.1818181818182" customWidth="1"/>
    <col min="7" max="7" width="18.0909090909091" customWidth="1"/>
    <col min="8" max="8" width="8.27272727272727" customWidth="1"/>
    <col min="9" max="9" width="11.5454545454545" customWidth="1"/>
    <col min="10" max="10" width="10.8181818181818" customWidth="1"/>
    <col min="11" max="12" width="10.6363636363636" customWidth="1"/>
    <col min="13" max="14" width="11" customWidth="1"/>
    <col min="15" max="15" width="10.8181818181818" customWidth="1"/>
    <col min="16" max="16" width="11.6363636363636" customWidth="1"/>
    <col min="17" max="17" width="12.9090909090909" customWidth="1"/>
    <col min="18" max="18" width="12.3636363636364" customWidth="1"/>
    <col min="19" max="19" width="11.4545454545455" customWidth="1"/>
    <col min="20" max="20" width="11.6363636363636" customWidth="1"/>
    <col min="21" max="21" width="11.8181818181818" customWidth="1"/>
    <col min="22" max="22" width="11.0909090909091" customWidth="1"/>
    <col min="23" max="23" width="11.6363636363636" customWidth="1"/>
  </cols>
  <sheetData>
    <row r="3" ht="78" spans="2:24">
      <c r="B3" s="21"/>
      <c r="C3" s="1" t="s">
        <v>0</v>
      </c>
      <c r="D3" s="1" t="s">
        <v>1</v>
      </c>
      <c r="E3" s="23" t="s">
        <v>586</v>
      </c>
      <c r="F3" s="2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4" t="s">
        <v>9</v>
      </c>
      <c r="M3" s="4" t="s">
        <v>53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32" t="s">
        <v>19</v>
      </c>
      <c r="W3" s="224" t="s">
        <v>20</v>
      </c>
      <c r="X3" s="21"/>
    </row>
    <row r="4" ht="45.5" customHeight="1" spans="2:24">
      <c r="B4" s="225">
        <v>1</v>
      </c>
      <c r="C4" s="40" t="s">
        <v>107</v>
      </c>
      <c r="D4" s="23" t="s">
        <v>515</v>
      </c>
      <c r="E4" s="23" t="s">
        <v>516</v>
      </c>
      <c r="F4" s="226">
        <v>800000</v>
      </c>
      <c r="G4" s="226">
        <v>800000</v>
      </c>
      <c r="H4" s="23" t="s">
        <v>59</v>
      </c>
      <c r="I4" s="227">
        <v>46337</v>
      </c>
      <c r="J4" s="227" t="s">
        <v>517</v>
      </c>
      <c r="K4" s="227" t="s">
        <v>324</v>
      </c>
      <c r="L4" s="227" t="s">
        <v>518</v>
      </c>
      <c r="M4" s="227" t="s">
        <v>519</v>
      </c>
      <c r="N4" s="227">
        <v>46413</v>
      </c>
      <c r="O4" s="227">
        <v>46417</v>
      </c>
      <c r="P4" s="227">
        <v>46423</v>
      </c>
      <c r="Q4" s="227">
        <v>46428</v>
      </c>
      <c r="R4" s="227">
        <v>46430</v>
      </c>
      <c r="S4" s="227">
        <v>46444</v>
      </c>
      <c r="T4" s="227">
        <v>46447</v>
      </c>
      <c r="U4" s="227">
        <v>46448</v>
      </c>
      <c r="V4" s="227">
        <v>46473</v>
      </c>
      <c r="W4" s="227">
        <v>46476</v>
      </c>
      <c r="X4" s="228"/>
    </row>
    <row r="5" ht="42" customHeight="1" spans="2:24">
      <c r="B5" s="225">
        <f>SUM(B4+1)</f>
        <v>2</v>
      </c>
      <c r="C5" s="40" t="s">
        <v>107</v>
      </c>
      <c r="D5" s="23" t="s">
        <v>515</v>
      </c>
      <c r="E5" s="23" t="s">
        <v>516</v>
      </c>
      <c r="F5" s="226">
        <v>850000</v>
      </c>
      <c r="G5" s="226">
        <v>850000</v>
      </c>
      <c r="H5" s="23" t="s">
        <v>59</v>
      </c>
      <c r="I5" s="227">
        <v>46337</v>
      </c>
      <c r="J5" s="227" t="s">
        <v>517</v>
      </c>
      <c r="K5" s="227" t="s">
        <v>324</v>
      </c>
      <c r="L5" s="227" t="s">
        <v>518</v>
      </c>
      <c r="M5" s="227" t="s">
        <v>519</v>
      </c>
      <c r="N5" s="227">
        <v>46413</v>
      </c>
      <c r="O5" s="227">
        <v>46417</v>
      </c>
      <c r="P5" s="227">
        <v>46423</v>
      </c>
      <c r="Q5" s="227">
        <v>46428</v>
      </c>
      <c r="R5" s="227">
        <v>46430</v>
      </c>
      <c r="S5" s="227">
        <v>46444</v>
      </c>
      <c r="T5" s="227">
        <v>46447</v>
      </c>
      <c r="U5" s="227">
        <v>46448</v>
      </c>
      <c r="V5" s="227">
        <v>46473</v>
      </c>
      <c r="W5" s="227">
        <v>46476</v>
      </c>
      <c r="X5" s="228"/>
    </row>
    <row r="6" ht="43.5" customHeight="1" spans="2:24">
      <c r="B6" s="225">
        <v>3</v>
      </c>
      <c r="C6" s="40" t="s">
        <v>107</v>
      </c>
      <c r="D6" s="23" t="s">
        <v>520</v>
      </c>
      <c r="E6" s="38" t="s">
        <v>521</v>
      </c>
      <c r="F6" s="226">
        <v>300000</v>
      </c>
      <c r="G6" s="226">
        <v>300000</v>
      </c>
      <c r="H6" s="23" t="s">
        <v>59</v>
      </c>
      <c r="I6" s="227">
        <v>46216</v>
      </c>
      <c r="J6" s="227">
        <v>46219</v>
      </c>
      <c r="K6" s="227">
        <v>46234</v>
      </c>
      <c r="L6" s="227">
        <v>46237</v>
      </c>
      <c r="M6" s="227">
        <v>46253</v>
      </c>
      <c r="N6" s="227">
        <v>46289</v>
      </c>
      <c r="O6" s="227">
        <v>46294</v>
      </c>
      <c r="P6" s="227">
        <v>45935</v>
      </c>
      <c r="Q6" s="227">
        <v>45939</v>
      </c>
      <c r="R6" s="227">
        <v>46309</v>
      </c>
      <c r="S6" s="227">
        <v>46323</v>
      </c>
      <c r="T6" s="227" t="s">
        <v>44</v>
      </c>
      <c r="U6" s="19">
        <v>46327</v>
      </c>
      <c r="V6" s="19">
        <v>46367</v>
      </c>
      <c r="W6" s="229">
        <v>46371</v>
      </c>
      <c r="X6" s="230"/>
    </row>
    <row r="7" ht="63.5" customHeight="1" spans="2:24">
      <c r="B7" s="225">
        <f t="shared" ref="B7:B16" si="0">SUM(B6+1)</f>
        <v>4</v>
      </c>
      <c r="C7" s="40" t="s">
        <v>24</v>
      </c>
      <c r="D7" s="23" t="s">
        <v>522</v>
      </c>
      <c r="E7" s="23" t="s">
        <v>522</v>
      </c>
      <c r="F7" s="226">
        <v>550000</v>
      </c>
      <c r="G7" s="226">
        <v>550000</v>
      </c>
      <c r="H7" s="23" t="s">
        <v>59</v>
      </c>
      <c r="I7" s="227">
        <v>46216</v>
      </c>
      <c r="J7" s="227">
        <v>46219</v>
      </c>
      <c r="K7" s="227">
        <v>46234</v>
      </c>
      <c r="L7" s="227">
        <v>46237</v>
      </c>
      <c r="M7" s="227">
        <v>46253</v>
      </c>
      <c r="N7" s="227">
        <v>46289</v>
      </c>
      <c r="O7" s="227">
        <v>46294</v>
      </c>
      <c r="P7" s="227">
        <v>45935</v>
      </c>
      <c r="Q7" s="227">
        <v>45939</v>
      </c>
      <c r="R7" s="227">
        <v>46309</v>
      </c>
      <c r="S7" s="227">
        <v>46323</v>
      </c>
      <c r="T7" s="227" t="s">
        <v>44</v>
      </c>
      <c r="U7" s="19">
        <v>46327</v>
      </c>
      <c r="V7" s="19">
        <v>46367</v>
      </c>
      <c r="W7" s="229">
        <v>46371</v>
      </c>
      <c r="X7" s="230"/>
    </row>
    <row r="8" ht="117" spans="2:24">
      <c r="B8" s="225">
        <v>5</v>
      </c>
      <c r="C8" s="35" t="s">
        <v>24</v>
      </c>
      <c r="D8" s="23" t="s">
        <v>523</v>
      </c>
      <c r="E8" s="23" t="s">
        <v>524</v>
      </c>
      <c r="F8" s="226">
        <v>1400000</v>
      </c>
      <c r="G8" s="226">
        <v>1400000</v>
      </c>
      <c r="H8" s="23" t="s">
        <v>525</v>
      </c>
      <c r="I8" s="227">
        <v>46182</v>
      </c>
      <c r="J8" s="227">
        <v>46190</v>
      </c>
      <c r="K8" s="227">
        <v>46213</v>
      </c>
      <c r="L8" s="227">
        <v>46217</v>
      </c>
      <c r="M8" s="227">
        <v>46220</v>
      </c>
      <c r="N8" s="227">
        <v>46234</v>
      </c>
      <c r="O8" s="227">
        <v>46241</v>
      </c>
      <c r="P8" s="227">
        <v>46246</v>
      </c>
      <c r="Q8" s="227">
        <v>46252</v>
      </c>
      <c r="R8" s="227">
        <v>46259</v>
      </c>
      <c r="S8" s="227">
        <v>46273</v>
      </c>
      <c r="T8" s="227">
        <v>46276</v>
      </c>
      <c r="U8" s="19">
        <v>46281</v>
      </c>
      <c r="V8" s="19">
        <v>46336</v>
      </c>
      <c r="W8" s="229">
        <v>46343</v>
      </c>
      <c r="X8" s="21"/>
    </row>
    <row r="9" ht="48" customHeight="1" spans="2:24">
      <c r="B9" s="225">
        <v>6</v>
      </c>
      <c r="C9" s="40" t="s">
        <v>526</v>
      </c>
      <c r="D9" s="23" t="s">
        <v>527</v>
      </c>
      <c r="E9" s="38" t="s">
        <v>527</v>
      </c>
      <c r="F9" s="226">
        <v>1500000</v>
      </c>
      <c r="G9" s="226">
        <v>1500000</v>
      </c>
      <c r="H9" s="23" t="s">
        <v>59</v>
      </c>
      <c r="I9" s="227" t="s">
        <v>29</v>
      </c>
      <c r="J9" s="227" t="s">
        <v>29</v>
      </c>
      <c r="K9" s="227" t="s">
        <v>29</v>
      </c>
      <c r="L9" s="165" t="s">
        <v>29</v>
      </c>
      <c r="M9" s="165" t="s">
        <v>29</v>
      </c>
      <c r="N9" s="165" t="s">
        <v>29</v>
      </c>
      <c r="O9" s="165" t="s">
        <v>32</v>
      </c>
      <c r="P9" s="165">
        <v>46211</v>
      </c>
      <c r="Q9" s="165" t="s">
        <v>609</v>
      </c>
      <c r="R9" s="165" t="s">
        <v>610</v>
      </c>
      <c r="S9" s="165">
        <v>46090</v>
      </c>
      <c r="T9" s="165">
        <v>46274</v>
      </c>
      <c r="U9" s="165" t="s">
        <v>528</v>
      </c>
      <c r="V9" s="165">
        <v>46276</v>
      </c>
      <c r="W9" s="231" t="s">
        <v>517</v>
      </c>
      <c r="X9" s="21"/>
    </row>
    <row r="10" ht="93" customHeight="1" spans="2:24">
      <c r="B10" s="225">
        <f t="shared" si="0"/>
        <v>7</v>
      </c>
      <c r="C10" s="40" t="s">
        <v>526</v>
      </c>
      <c r="D10" s="38" t="s">
        <v>529</v>
      </c>
      <c r="E10" s="38" t="s">
        <v>530</v>
      </c>
      <c r="F10" s="226">
        <v>420000</v>
      </c>
      <c r="G10" s="226">
        <f>SUM(F10*3)</f>
        <v>1260000</v>
      </c>
      <c r="H10" s="23" t="s">
        <v>59</v>
      </c>
      <c r="I10" s="227" t="s">
        <v>537</v>
      </c>
      <c r="J10" s="227" t="s">
        <v>337</v>
      </c>
      <c r="K10" s="227">
        <v>46241</v>
      </c>
      <c r="L10" s="165">
        <v>46303</v>
      </c>
      <c r="M10" s="165" t="s">
        <v>538</v>
      </c>
      <c r="N10" s="165" t="s">
        <v>323</v>
      </c>
      <c r="O10" s="165" t="s">
        <v>319</v>
      </c>
      <c r="P10" s="165">
        <v>46184</v>
      </c>
      <c r="Q10" s="165">
        <v>46337</v>
      </c>
      <c r="R10" s="165" t="s">
        <v>611</v>
      </c>
      <c r="S10" s="165" t="s">
        <v>324</v>
      </c>
      <c r="T10" s="165" t="s">
        <v>518</v>
      </c>
      <c r="U10" s="18">
        <v>46034</v>
      </c>
      <c r="V10" s="18" t="s">
        <v>612</v>
      </c>
      <c r="W10" s="231">
        <v>47064</v>
      </c>
      <c r="X10" s="21"/>
    </row>
    <row r="11" ht="70.5" customHeight="1" spans="2:24">
      <c r="B11" s="225">
        <f t="shared" si="0"/>
        <v>8</v>
      </c>
      <c r="C11" s="40" t="s">
        <v>526</v>
      </c>
      <c r="D11" s="38" t="s">
        <v>531</v>
      </c>
      <c r="E11" s="38" t="s">
        <v>532</v>
      </c>
      <c r="F11" s="232">
        <v>312000</v>
      </c>
      <c r="G11" s="232">
        <v>900000</v>
      </c>
      <c r="H11" s="23" t="s">
        <v>59</v>
      </c>
      <c r="I11" s="227">
        <v>46210</v>
      </c>
      <c r="J11" s="227" t="s">
        <v>613</v>
      </c>
      <c r="K11" s="227" t="s">
        <v>614</v>
      </c>
      <c r="L11" s="165" t="s">
        <v>337</v>
      </c>
      <c r="M11" s="165" t="s">
        <v>609</v>
      </c>
      <c r="N11" s="165">
        <v>46335</v>
      </c>
      <c r="O11" s="165" t="s">
        <v>317</v>
      </c>
      <c r="P11" s="165" t="s">
        <v>615</v>
      </c>
      <c r="Q11" s="165">
        <v>46063</v>
      </c>
      <c r="R11" s="165" t="s">
        <v>616</v>
      </c>
      <c r="S11" s="165" t="s">
        <v>319</v>
      </c>
      <c r="T11" s="165" t="s">
        <v>617</v>
      </c>
      <c r="U11" s="18">
        <v>46033</v>
      </c>
      <c r="V11" s="18" t="s">
        <v>618</v>
      </c>
      <c r="W11" s="231">
        <v>47310</v>
      </c>
      <c r="X11" s="21"/>
    </row>
    <row r="12" ht="72" customHeight="1" spans="2:24">
      <c r="B12" s="225">
        <f t="shared" si="0"/>
        <v>9</v>
      </c>
      <c r="C12" s="40" t="s">
        <v>24</v>
      </c>
      <c r="D12" s="38" t="s">
        <v>619</v>
      </c>
      <c r="E12" s="38" t="s">
        <v>534</v>
      </c>
      <c r="F12" s="232">
        <v>444600</v>
      </c>
      <c r="G12" s="232">
        <f>SUM(F12*3)</f>
        <v>1333800</v>
      </c>
      <c r="H12" s="23" t="s">
        <v>59</v>
      </c>
      <c r="I12" s="227" t="s">
        <v>537</v>
      </c>
      <c r="J12" s="227" t="s">
        <v>337</v>
      </c>
      <c r="K12" s="227">
        <v>46241</v>
      </c>
      <c r="L12" s="165">
        <v>46303</v>
      </c>
      <c r="M12" s="165" t="s">
        <v>538</v>
      </c>
      <c r="N12" s="165" t="s">
        <v>323</v>
      </c>
      <c r="O12" s="165" t="s">
        <v>319</v>
      </c>
      <c r="P12" s="165">
        <v>46184</v>
      </c>
      <c r="Q12" s="165">
        <v>46337</v>
      </c>
      <c r="R12" s="165" t="s">
        <v>611</v>
      </c>
      <c r="S12" s="165" t="s">
        <v>324</v>
      </c>
      <c r="T12" s="165" t="s">
        <v>518</v>
      </c>
      <c r="U12" s="18" t="s">
        <v>620</v>
      </c>
      <c r="V12" s="18" t="s">
        <v>612</v>
      </c>
      <c r="W12" s="231">
        <v>47064</v>
      </c>
      <c r="X12" s="21"/>
    </row>
    <row r="13" ht="81" customHeight="1" spans="2:24">
      <c r="B13" s="225">
        <f t="shared" si="0"/>
        <v>10</v>
      </c>
      <c r="C13" s="40" t="s">
        <v>526</v>
      </c>
      <c r="D13" s="23" t="s">
        <v>535</v>
      </c>
      <c r="E13" s="38" t="s">
        <v>536</v>
      </c>
      <c r="F13" s="232">
        <v>480000</v>
      </c>
      <c r="G13" s="232">
        <v>1440000</v>
      </c>
      <c r="H13" s="23" t="s">
        <v>59</v>
      </c>
      <c r="I13" s="227" t="s">
        <v>537</v>
      </c>
      <c r="J13" s="227" t="s">
        <v>337</v>
      </c>
      <c r="K13" s="227">
        <v>46241</v>
      </c>
      <c r="L13" s="165">
        <v>46303</v>
      </c>
      <c r="M13" s="165" t="s">
        <v>538</v>
      </c>
      <c r="N13" s="165" t="s">
        <v>317</v>
      </c>
      <c r="O13" s="165" t="s">
        <v>318</v>
      </c>
      <c r="P13" s="165">
        <v>46152</v>
      </c>
      <c r="Q13" s="165">
        <v>46275</v>
      </c>
      <c r="R13" s="165" t="s">
        <v>621</v>
      </c>
      <c r="S13" s="165" t="s">
        <v>319</v>
      </c>
      <c r="T13" s="165" t="s">
        <v>41</v>
      </c>
      <c r="U13" s="18">
        <v>46033</v>
      </c>
      <c r="V13" s="18" t="s">
        <v>622</v>
      </c>
      <c r="W13" s="231">
        <v>46945</v>
      </c>
      <c r="X13" s="21"/>
    </row>
    <row r="14" ht="58" customHeight="1" spans="2:24">
      <c r="B14" s="225">
        <f t="shared" si="0"/>
        <v>11</v>
      </c>
      <c r="C14" s="221" t="s">
        <v>526</v>
      </c>
      <c r="D14" s="43" t="s">
        <v>539</v>
      </c>
      <c r="E14" s="36" t="s">
        <v>540</v>
      </c>
      <c r="F14" s="232">
        <v>300000</v>
      </c>
      <c r="G14" s="232">
        <v>300000</v>
      </c>
      <c r="H14" s="23" t="s">
        <v>59</v>
      </c>
      <c r="I14" s="227">
        <v>46272</v>
      </c>
      <c r="J14" s="227">
        <v>46279</v>
      </c>
      <c r="K14" s="227">
        <v>46297</v>
      </c>
      <c r="L14" s="227">
        <v>46300</v>
      </c>
      <c r="M14" s="227">
        <v>46318</v>
      </c>
      <c r="N14" s="227">
        <v>46342</v>
      </c>
      <c r="O14" s="227">
        <v>46346</v>
      </c>
      <c r="P14" s="227">
        <v>46350</v>
      </c>
      <c r="Q14" s="227">
        <v>46353</v>
      </c>
      <c r="R14" s="227">
        <v>46356</v>
      </c>
      <c r="S14" s="227">
        <v>46370</v>
      </c>
      <c r="T14" s="227">
        <v>46372</v>
      </c>
      <c r="U14" s="19">
        <v>46393</v>
      </c>
      <c r="V14" s="19">
        <v>46417</v>
      </c>
      <c r="W14" s="229">
        <v>46432</v>
      </c>
      <c r="X14" s="21"/>
    </row>
    <row r="15" ht="51.5" customHeight="1" spans="2:24">
      <c r="B15" s="225">
        <f t="shared" si="0"/>
        <v>12</v>
      </c>
      <c r="C15" s="221" t="s">
        <v>526</v>
      </c>
      <c r="D15" s="43" t="s">
        <v>541</v>
      </c>
      <c r="E15" s="43" t="s">
        <v>542</v>
      </c>
      <c r="F15" s="232">
        <v>400000</v>
      </c>
      <c r="G15" s="232">
        <v>1000000</v>
      </c>
      <c r="H15" s="23" t="s">
        <v>59</v>
      </c>
      <c r="I15" s="227" t="s">
        <v>623</v>
      </c>
      <c r="J15" s="227" t="s">
        <v>624</v>
      </c>
      <c r="K15" s="233" t="s">
        <v>625</v>
      </c>
      <c r="L15" s="234">
        <v>46055</v>
      </c>
      <c r="M15" s="235" t="s">
        <v>626</v>
      </c>
      <c r="N15" s="235">
        <v>46084</v>
      </c>
      <c r="O15" s="235">
        <v>46090</v>
      </c>
      <c r="P15" s="235">
        <v>46092</v>
      </c>
      <c r="Q15" s="235">
        <v>46097</v>
      </c>
      <c r="R15" s="235" t="s">
        <v>627</v>
      </c>
      <c r="S15" s="235">
        <v>46120</v>
      </c>
      <c r="T15" s="235">
        <v>46125</v>
      </c>
      <c r="U15" s="235">
        <v>46132</v>
      </c>
      <c r="V15" s="235" t="s">
        <v>628</v>
      </c>
      <c r="W15" s="236">
        <v>46138</v>
      </c>
      <c r="X15" s="21"/>
    </row>
    <row r="16" ht="46" customHeight="1" spans="2:24">
      <c r="B16" s="225">
        <f t="shared" si="0"/>
        <v>13</v>
      </c>
      <c r="C16" s="40" t="s">
        <v>24</v>
      </c>
      <c r="D16" s="23" t="s">
        <v>543</v>
      </c>
      <c r="E16" s="23" t="s">
        <v>544</v>
      </c>
      <c r="F16" s="232">
        <v>200000</v>
      </c>
      <c r="G16" s="232">
        <v>200000</v>
      </c>
      <c r="H16" s="38" t="s">
        <v>28</v>
      </c>
      <c r="I16" s="227" t="s">
        <v>623</v>
      </c>
      <c r="J16" s="227" t="s">
        <v>624</v>
      </c>
      <c r="K16" s="233" t="s">
        <v>625</v>
      </c>
      <c r="L16" s="234">
        <v>46055</v>
      </c>
      <c r="M16" s="235" t="s">
        <v>626</v>
      </c>
      <c r="N16" s="235">
        <v>46084</v>
      </c>
      <c r="O16" s="235">
        <v>46090</v>
      </c>
      <c r="P16" s="235">
        <v>46092</v>
      </c>
      <c r="Q16" s="235">
        <v>46097</v>
      </c>
      <c r="R16" s="235" t="s">
        <v>627</v>
      </c>
      <c r="S16" s="165" t="s">
        <v>34</v>
      </c>
      <c r="T16" s="235" t="s">
        <v>629</v>
      </c>
      <c r="U16" s="235" t="s">
        <v>630</v>
      </c>
      <c r="V16" s="235">
        <v>46154</v>
      </c>
      <c r="W16" s="237" t="s">
        <v>631</v>
      </c>
      <c r="X16" s="21"/>
    </row>
    <row r="17" ht="39" spans="2:24">
      <c r="B17" s="225">
        <v>14</v>
      </c>
      <c r="C17" s="40" t="s">
        <v>24</v>
      </c>
      <c r="D17" s="23" t="s">
        <v>545</v>
      </c>
      <c r="E17" s="23" t="s">
        <v>546</v>
      </c>
      <c r="F17" s="232">
        <v>361403</v>
      </c>
      <c r="G17" s="232">
        <v>361403</v>
      </c>
      <c r="H17" s="38" t="s">
        <v>59</v>
      </c>
      <c r="I17" s="227" t="s">
        <v>623</v>
      </c>
      <c r="J17" s="227" t="s">
        <v>624</v>
      </c>
      <c r="K17" s="233" t="s">
        <v>625</v>
      </c>
      <c r="L17" s="234">
        <v>46055</v>
      </c>
      <c r="M17" s="235" t="s">
        <v>626</v>
      </c>
      <c r="N17" s="235">
        <v>46084</v>
      </c>
      <c r="O17" s="235">
        <v>46090</v>
      </c>
      <c r="P17" s="235">
        <v>46092</v>
      </c>
      <c r="Q17" s="235">
        <v>46097</v>
      </c>
      <c r="R17" s="235" t="s">
        <v>627</v>
      </c>
      <c r="S17" s="235">
        <v>46120</v>
      </c>
      <c r="T17" s="235">
        <v>46125</v>
      </c>
      <c r="U17" s="235">
        <v>46132</v>
      </c>
      <c r="V17" s="235" t="s">
        <v>628</v>
      </c>
      <c r="W17" s="236">
        <v>46138</v>
      </c>
      <c r="X17" s="21"/>
    </row>
    <row r="18" spans="2:24">
      <c r="B18" s="116"/>
      <c r="C18" s="238"/>
      <c r="D18" s="239"/>
      <c r="E18" s="240" t="s">
        <v>547</v>
      </c>
      <c r="F18" s="241">
        <f>SUM(F4:F16)</f>
        <v>7956600</v>
      </c>
      <c r="G18" s="241">
        <f>SUM(G4:G16)</f>
        <v>11833800</v>
      </c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1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workbookViewId="0">
      <selection activeCell="A19" sqref="$A19:$XFD19"/>
    </sheetView>
  </sheetViews>
  <sheetFormatPr defaultColWidth="9" defaultRowHeight="14.5"/>
  <cols>
    <col min="1" max="1" width="8.81818181818182" style="11"/>
    <col min="2" max="2" width="18.8181818181818" customWidth="1"/>
    <col min="3" max="3" width="19" customWidth="1"/>
    <col min="4" max="4" width="14.8181818181818" customWidth="1"/>
    <col min="5" max="5" width="14.9090909090909" customWidth="1"/>
    <col min="6" max="6" width="12.0909090909091" customWidth="1"/>
    <col min="7" max="7" width="9.90909090909091" customWidth="1"/>
    <col min="8" max="8" width="10.3636363636364" customWidth="1"/>
    <col min="9" max="9" width="9.18181818181818" customWidth="1"/>
    <col min="10" max="10" width="9.90909090909091" customWidth="1"/>
    <col min="11" max="11" width="10.4545454545455" customWidth="1"/>
    <col min="12" max="12" width="9.81818181818182" customWidth="1"/>
  </cols>
  <sheetData>
    <row r="1" ht="78" spans="1:22">
      <c r="A1" s="31" t="s">
        <v>0</v>
      </c>
      <c r="B1" s="183" t="s">
        <v>1</v>
      </c>
      <c r="C1" s="1" t="s">
        <v>2</v>
      </c>
      <c r="D1" s="184" t="s">
        <v>3</v>
      </c>
      <c r="E1" s="1" t="s">
        <v>4</v>
      </c>
      <c r="F1" s="1" t="s">
        <v>5</v>
      </c>
      <c r="G1" s="1" t="s">
        <v>50</v>
      </c>
      <c r="H1" s="3" t="s">
        <v>632</v>
      </c>
      <c r="I1" s="1" t="s">
        <v>8</v>
      </c>
      <c r="J1" s="1" t="s">
        <v>9</v>
      </c>
      <c r="K1" s="1" t="s">
        <v>633</v>
      </c>
      <c r="L1" s="1" t="s">
        <v>634</v>
      </c>
      <c r="M1" s="1" t="s">
        <v>12</v>
      </c>
      <c r="N1" s="1" t="s">
        <v>13</v>
      </c>
      <c r="O1" s="1" t="s">
        <v>14</v>
      </c>
      <c r="P1" s="1" t="s">
        <v>635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215"/>
    </row>
    <row r="2" ht="59.5" customHeight="1" spans="1:22">
      <c r="A2" s="40" t="s">
        <v>24</v>
      </c>
      <c r="B2" s="8" t="s">
        <v>636</v>
      </c>
      <c r="C2" s="38" t="s">
        <v>637</v>
      </c>
      <c r="D2" s="25">
        <v>106330</v>
      </c>
      <c r="E2" s="25">
        <v>106330</v>
      </c>
      <c r="F2" s="23" t="s">
        <v>59</v>
      </c>
      <c r="G2" s="19">
        <v>45387</v>
      </c>
      <c r="H2" s="19">
        <v>45391</v>
      </c>
      <c r="I2" s="216">
        <v>45408</v>
      </c>
      <c r="J2" s="217">
        <v>45411</v>
      </c>
      <c r="K2" s="217">
        <v>45422</v>
      </c>
      <c r="L2" s="217">
        <v>45436</v>
      </c>
      <c r="M2" s="217">
        <v>45443</v>
      </c>
      <c r="N2" s="217">
        <v>45447</v>
      </c>
      <c r="O2" s="20">
        <v>45449</v>
      </c>
      <c r="P2" s="18">
        <v>45450</v>
      </c>
      <c r="Q2" s="18">
        <v>45464</v>
      </c>
      <c r="R2" s="18">
        <v>45467</v>
      </c>
      <c r="S2" s="18">
        <v>45474</v>
      </c>
      <c r="T2" s="18">
        <v>46599</v>
      </c>
      <c r="U2" s="18">
        <v>46606</v>
      </c>
    </row>
    <row r="3" ht="53.5" customHeight="1" spans="1:22">
      <c r="A3" s="40" t="s">
        <v>24</v>
      </c>
      <c r="B3" s="38" t="s">
        <v>638</v>
      </c>
      <c r="C3" s="8" t="s">
        <v>639</v>
      </c>
      <c r="D3" s="25">
        <v>680000</v>
      </c>
      <c r="E3" s="25">
        <f>SUM(D3*3)</f>
        <v>2040000</v>
      </c>
      <c r="F3" s="23" t="s">
        <v>525</v>
      </c>
      <c r="G3" s="19" t="s">
        <v>29</v>
      </c>
      <c r="H3" s="19" t="s">
        <v>29</v>
      </c>
      <c r="I3" s="216" t="s">
        <v>29</v>
      </c>
      <c r="J3" s="217" t="s">
        <v>29</v>
      </c>
      <c r="K3" s="217" t="s">
        <v>29</v>
      </c>
      <c r="L3" s="217">
        <v>45420</v>
      </c>
      <c r="M3" s="217">
        <v>45425</v>
      </c>
      <c r="N3" s="217">
        <v>45429</v>
      </c>
      <c r="O3" s="217">
        <v>45434</v>
      </c>
      <c r="P3" s="217">
        <v>45439</v>
      </c>
      <c r="Q3" s="217">
        <v>45453</v>
      </c>
      <c r="R3" s="217">
        <v>45460</v>
      </c>
      <c r="S3" s="217">
        <v>45474</v>
      </c>
      <c r="T3" s="217">
        <v>45474</v>
      </c>
      <c r="U3" s="217" t="s">
        <v>640</v>
      </c>
    </row>
    <row r="4" ht="69.5" customHeight="1" spans="1:22">
      <c r="A4" s="40" t="s">
        <v>24</v>
      </c>
      <c r="B4" s="704" t="s">
        <v>641</v>
      </c>
      <c r="C4" s="38" t="s">
        <v>642</v>
      </c>
      <c r="D4" s="25">
        <v>500000</v>
      </c>
      <c r="E4" s="25">
        <f>SUM(D4*5)</f>
        <v>2500000</v>
      </c>
      <c r="F4" s="23" t="s">
        <v>59</v>
      </c>
      <c r="G4" s="19">
        <v>45993</v>
      </c>
      <c r="H4" s="19">
        <v>45996</v>
      </c>
      <c r="I4" s="19">
        <v>45667</v>
      </c>
      <c r="J4" s="19">
        <v>45670</v>
      </c>
      <c r="K4" s="19">
        <v>45681</v>
      </c>
      <c r="L4" s="19">
        <v>45700</v>
      </c>
      <c r="M4" s="19">
        <v>45700</v>
      </c>
      <c r="N4" s="19">
        <v>45702</v>
      </c>
      <c r="O4" s="19">
        <v>45708</v>
      </c>
      <c r="P4" s="19">
        <v>45716</v>
      </c>
      <c r="Q4" s="19">
        <v>45730</v>
      </c>
      <c r="R4" s="19">
        <v>45737</v>
      </c>
      <c r="S4" s="19">
        <v>45748</v>
      </c>
      <c r="T4" s="19">
        <v>47573</v>
      </c>
      <c r="U4" s="19">
        <v>47583</v>
      </c>
    </row>
    <row r="5" ht="48" customHeight="1" spans="1:22">
      <c r="A5" s="44" t="s">
        <v>24</v>
      </c>
      <c r="B5" s="38" t="s">
        <v>643</v>
      </c>
      <c r="C5" s="38" t="s">
        <v>644</v>
      </c>
      <c r="D5" s="25">
        <v>431883</v>
      </c>
      <c r="E5" s="25">
        <v>431883</v>
      </c>
      <c r="F5" s="23" t="s">
        <v>59</v>
      </c>
      <c r="G5" s="19">
        <v>45388</v>
      </c>
      <c r="H5" s="19">
        <v>45392</v>
      </c>
      <c r="I5" s="19">
        <v>45408</v>
      </c>
      <c r="J5" s="217">
        <v>45411</v>
      </c>
      <c r="K5" s="217">
        <v>45422</v>
      </c>
      <c r="L5" s="217">
        <v>45471</v>
      </c>
      <c r="M5" s="217">
        <v>45483</v>
      </c>
      <c r="N5" s="217">
        <v>45485</v>
      </c>
      <c r="O5" s="217">
        <v>45495</v>
      </c>
      <c r="P5" s="18">
        <v>45499</v>
      </c>
      <c r="Q5" s="18">
        <v>45513</v>
      </c>
      <c r="R5" s="18">
        <v>45520</v>
      </c>
      <c r="S5" s="18">
        <v>45536</v>
      </c>
      <c r="T5" s="18">
        <v>46660</v>
      </c>
      <c r="U5" s="18">
        <v>46668</v>
      </c>
    </row>
    <row r="6" ht="28.5" customHeight="1" spans="1:22">
      <c r="A6" s="31" t="s">
        <v>24</v>
      </c>
      <c r="B6" s="23" t="s">
        <v>520</v>
      </c>
      <c r="C6" s="23" t="s">
        <v>645</v>
      </c>
      <c r="D6" s="25">
        <v>600000</v>
      </c>
      <c r="E6" s="25">
        <v>600000</v>
      </c>
      <c r="F6" s="23" t="s">
        <v>59</v>
      </c>
      <c r="G6" s="19">
        <v>45506</v>
      </c>
      <c r="H6" s="19">
        <v>45513</v>
      </c>
      <c r="I6" s="19">
        <v>45527</v>
      </c>
      <c r="J6" s="217">
        <v>45530</v>
      </c>
      <c r="K6" s="217">
        <v>45548</v>
      </c>
      <c r="L6" s="217">
        <v>45562</v>
      </c>
      <c r="M6" s="217">
        <v>45568</v>
      </c>
      <c r="N6" s="217">
        <v>45572</v>
      </c>
      <c r="O6" s="217">
        <v>45575</v>
      </c>
      <c r="P6" s="18">
        <v>45579</v>
      </c>
      <c r="Q6" s="18">
        <v>45590</v>
      </c>
      <c r="R6" s="18">
        <v>45594</v>
      </c>
      <c r="S6" s="18">
        <v>45597</v>
      </c>
      <c r="T6" s="18">
        <v>45674</v>
      </c>
      <c r="U6" s="18">
        <v>45315</v>
      </c>
    </row>
    <row r="7" ht="21" customHeight="1" spans="1:22">
      <c r="A7" s="35" t="s">
        <v>24</v>
      </c>
      <c r="B7" s="23" t="s">
        <v>646</v>
      </c>
      <c r="C7" s="23" t="s">
        <v>646</v>
      </c>
      <c r="D7" s="25">
        <v>400000</v>
      </c>
      <c r="E7" s="25">
        <v>400000</v>
      </c>
      <c r="F7" s="23" t="s">
        <v>647</v>
      </c>
      <c r="G7" s="19">
        <v>45506</v>
      </c>
      <c r="H7" s="19">
        <v>45513</v>
      </c>
      <c r="I7" s="19">
        <v>45527</v>
      </c>
      <c r="J7" s="217">
        <v>45530</v>
      </c>
      <c r="K7" s="217">
        <v>45548</v>
      </c>
      <c r="L7" s="217">
        <v>45562</v>
      </c>
      <c r="M7" s="217">
        <v>45568</v>
      </c>
      <c r="N7" s="217">
        <v>45572</v>
      </c>
      <c r="O7" s="217">
        <v>45575</v>
      </c>
      <c r="P7" s="18">
        <v>45579</v>
      </c>
      <c r="Q7" s="18">
        <v>45590</v>
      </c>
      <c r="R7" s="18">
        <v>45594</v>
      </c>
      <c r="S7" s="18">
        <v>45597</v>
      </c>
      <c r="T7" s="18">
        <v>45674</v>
      </c>
      <c r="U7" s="18">
        <v>45315</v>
      </c>
    </row>
    <row r="8" ht="27" customHeight="1" spans="1:22">
      <c r="A8" s="35" t="s">
        <v>24</v>
      </c>
      <c r="B8" s="23" t="s">
        <v>648</v>
      </c>
      <c r="C8" s="23" t="s">
        <v>649</v>
      </c>
      <c r="D8" s="25">
        <v>170000</v>
      </c>
      <c r="E8" s="25">
        <v>170000</v>
      </c>
      <c r="F8" s="23" t="s">
        <v>647</v>
      </c>
      <c r="G8" s="19">
        <v>45506</v>
      </c>
      <c r="H8" s="19">
        <v>45513</v>
      </c>
      <c r="I8" s="19">
        <v>45523</v>
      </c>
      <c r="J8" s="217">
        <v>45523</v>
      </c>
      <c r="K8" s="217">
        <v>45527</v>
      </c>
      <c r="L8" s="217">
        <v>45538</v>
      </c>
      <c r="M8" s="217">
        <v>45541</v>
      </c>
      <c r="N8" s="217">
        <v>45545</v>
      </c>
      <c r="O8" s="217">
        <v>45548</v>
      </c>
      <c r="P8" s="18">
        <v>45551</v>
      </c>
      <c r="Q8" s="18" t="s">
        <v>34</v>
      </c>
      <c r="R8" s="18" t="s">
        <v>34</v>
      </c>
      <c r="S8" s="18">
        <v>45558</v>
      </c>
      <c r="T8" s="18">
        <v>45583</v>
      </c>
      <c r="U8" s="18">
        <v>45590</v>
      </c>
    </row>
    <row r="9" ht="27" customHeight="1" spans="1:22">
      <c r="A9" s="166" t="s">
        <v>107</v>
      </c>
      <c r="B9" s="47" t="s">
        <v>650</v>
      </c>
      <c r="C9" s="47" t="s">
        <v>651</v>
      </c>
      <c r="D9" s="55">
        <v>651805</v>
      </c>
      <c r="E9" s="55">
        <v>651805</v>
      </c>
      <c r="F9" s="47" t="s">
        <v>38</v>
      </c>
      <c r="G9" s="218" t="s">
        <v>652</v>
      </c>
      <c r="H9" s="218" t="s">
        <v>34</v>
      </c>
      <c r="I9" s="218" t="s">
        <v>34</v>
      </c>
      <c r="J9" s="219" t="s">
        <v>652</v>
      </c>
      <c r="K9" s="219" t="s">
        <v>34</v>
      </c>
      <c r="L9" s="219" t="s">
        <v>34</v>
      </c>
      <c r="M9" s="219" t="s">
        <v>34</v>
      </c>
      <c r="N9" s="219" t="s">
        <v>34</v>
      </c>
      <c r="O9" s="219" t="s">
        <v>34</v>
      </c>
      <c r="P9" s="220" t="s">
        <v>652</v>
      </c>
      <c r="Q9" s="220" t="s">
        <v>34</v>
      </c>
      <c r="R9" s="220" t="s">
        <v>34</v>
      </c>
      <c r="S9" s="220">
        <v>45383</v>
      </c>
      <c r="T9" s="220">
        <v>45747</v>
      </c>
      <c r="U9" s="220" t="s">
        <v>652</v>
      </c>
    </row>
    <row r="10" ht="27" customHeight="1" spans="1:22">
      <c r="A10" s="166" t="s">
        <v>107</v>
      </c>
      <c r="B10" s="47" t="s">
        <v>653</v>
      </c>
      <c r="C10" s="47" t="s">
        <v>654</v>
      </c>
      <c r="D10" s="55">
        <v>800000</v>
      </c>
      <c r="E10" s="55">
        <v>800000</v>
      </c>
      <c r="F10" s="47" t="s">
        <v>38</v>
      </c>
      <c r="G10" s="218" t="s">
        <v>655</v>
      </c>
      <c r="H10" s="218" t="s">
        <v>34</v>
      </c>
      <c r="I10" s="218" t="s">
        <v>34</v>
      </c>
      <c r="J10" s="219" t="s">
        <v>656</v>
      </c>
      <c r="K10" s="219" t="s">
        <v>34</v>
      </c>
      <c r="L10" s="219" t="s">
        <v>34</v>
      </c>
      <c r="M10" s="219" t="s">
        <v>34</v>
      </c>
      <c r="N10" s="219" t="s">
        <v>34</v>
      </c>
      <c r="O10" s="219" t="s">
        <v>34</v>
      </c>
      <c r="P10" s="220" t="s">
        <v>655</v>
      </c>
      <c r="Q10" s="220" t="s">
        <v>34</v>
      </c>
      <c r="R10" s="220" t="s">
        <v>34</v>
      </c>
      <c r="S10" s="220">
        <v>45383</v>
      </c>
      <c r="T10" s="220">
        <v>45747</v>
      </c>
      <c r="U10" s="220" t="s">
        <v>655</v>
      </c>
    </row>
    <row r="11" ht="43.5" customHeight="1" spans="1:22">
      <c r="A11" s="35" t="s">
        <v>24</v>
      </c>
      <c r="B11" s="23" t="s">
        <v>657</v>
      </c>
      <c r="C11" s="23" t="s">
        <v>658</v>
      </c>
      <c r="D11" s="25">
        <v>800000</v>
      </c>
      <c r="E11" s="25">
        <v>800000</v>
      </c>
      <c r="F11" s="23" t="s">
        <v>525</v>
      </c>
      <c r="G11" s="19">
        <v>45460</v>
      </c>
      <c r="H11" s="19">
        <v>45464</v>
      </c>
      <c r="I11" s="19">
        <v>45478</v>
      </c>
      <c r="J11" s="19">
        <v>45481</v>
      </c>
      <c r="K11" s="19">
        <v>45506</v>
      </c>
      <c r="L11" s="19">
        <v>45531</v>
      </c>
      <c r="M11" s="19">
        <v>45546</v>
      </c>
      <c r="N11" s="19">
        <v>45552</v>
      </c>
      <c r="O11" s="19">
        <v>45555</v>
      </c>
      <c r="P11" s="19">
        <v>45560</v>
      </c>
      <c r="Q11" s="19">
        <v>45576</v>
      </c>
      <c r="R11" s="19">
        <v>45583</v>
      </c>
      <c r="S11" s="19">
        <v>45586</v>
      </c>
      <c r="T11" s="19">
        <v>45639</v>
      </c>
      <c r="U11" s="19">
        <v>45646</v>
      </c>
    </row>
    <row r="12" ht="52" customHeight="1" spans="1:22">
      <c r="A12" s="40" t="s">
        <v>526</v>
      </c>
      <c r="B12" s="38" t="s">
        <v>659</v>
      </c>
      <c r="C12" s="38" t="s">
        <v>660</v>
      </c>
      <c r="D12" s="106">
        <v>1200000</v>
      </c>
      <c r="E12" s="106">
        <v>1200000</v>
      </c>
      <c r="F12" s="38" t="s">
        <v>59</v>
      </c>
      <c r="G12" s="19">
        <v>45398</v>
      </c>
      <c r="H12" s="19">
        <v>45401</v>
      </c>
      <c r="I12" s="19">
        <v>45415</v>
      </c>
      <c r="J12" s="217">
        <v>45418</v>
      </c>
      <c r="K12" s="217">
        <v>45436</v>
      </c>
      <c r="L12" s="217">
        <v>45461</v>
      </c>
      <c r="M12" s="217">
        <v>45471</v>
      </c>
      <c r="N12" s="217">
        <v>45477</v>
      </c>
      <c r="O12" s="217">
        <v>45482</v>
      </c>
      <c r="P12" s="18">
        <v>45485</v>
      </c>
      <c r="Q12" s="18">
        <v>45503</v>
      </c>
      <c r="R12" s="18">
        <v>45506</v>
      </c>
      <c r="S12" s="18">
        <v>45511</v>
      </c>
      <c r="T12" s="18">
        <v>46648</v>
      </c>
      <c r="U12" s="18">
        <v>46657</v>
      </c>
    </row>
    <row r="13" ht="28.5" customHeight="1" spans="1:22">
      <c r="A13" s="40" t="s">
        <v>526</v>
      </c>
      <c r="B13" s="38" t="s">
        <v>527</v>
      </c>
      <c r="C13" s="38" t="s">
        <v>527</v>
      </c>
      <c r="D13" s="106">
        <v>1700000</v>
      </c>
      <c r="E13" s="106">
        <v>1700000</v>
      </c>
      <c r="F13" s="38" t="s">
        <v>59</v>
      </c>
      <c r="G13" s="19">
        <v>45412</v>
      </c>
      <c r="H13" s="19">
        <v>45419</v>
      </c>
      <c r="I13" s="19">
        <v>45429</v>
      </c>
      <c r="J13" s="18">
        <v>45432</v>
      </c>
      <c r="K13" s="18">
        <v>45450</v>
      </c>
      <c r="L13" s="18">
        <v>45471</v>
      </c>
      <c r="M13" s="18">
        <v>45478</v>
      </c>
      <c r="N13" s="18">
        <v>45483</v>
      </c>
      <c r="O13" s="18">
        <v>45485</v>
      </c>
      <c r="P13" s="18">
        <v>45492</v>
      </c>
      <c r="Q13" s="18">
        <v>45506</v>
      </c>
      <c r="R13" s="18">
        <v>45513</v>
      </c>
      <c r="S13" s="18">
        <v>45516</v>
      </c>
      <c r="T13" s="18">
        <v>45562</v>
      </c>
      <c r="U13" s="18">
        <v>45569</v>
      </c>
    </row>
    <row r="14" ht="29.5" customHeight="1" spans="1:22">
      <c r="A14" s="40" t="s">
        <v>526</v>
      </c>
      <c r="B14" s="38" t="s">
        <v>661</v>
      </c>
      <c r="C14" s="38" t="s">
        <v>532</v>
      </c>
      <c r="D14" s="106">
        <v>240000</v>
      </c>
      <c r="E14" s="106">
        <v>240000</v>
      </c>
      <c r="F14" s="38" t="s">
        <v>59</v>
      </c>
      <c r="G14" s="19">
        <v>45429</v>
      </c>
      <c r="H14" s="19">
        <v>45434</v>
      </c>
      <c r="I14" s="19">
        <v>45443</v>
      </c>
      <c r="J14" s="217">
        <v>45446</v>
      </c>
      <c r="K14" s="217">
        <v>45462</v>
      </c>
      <c r="L14" s="217">
        <v>45485</v>
      </c>
      <c r="M14" s="217">
        <v>45492</v>
      </c>
      <c r="N14" s="217">
        <v>45496</v>
      </c>
      <c r="O14" s="217">
        <v>45498</v>
      </c>
      <c r="P14" s="18">
        <v>45502</v>
      </c>
      <c r="Q14" s="18">
        <v>45513</v>
      </c>
      <c r="R14" s="18">
        <v>45520</v>
      </c>
      <c r="S14" s="18">
        <v>45536</v>
      </c>
      <c r="T14" s="18">
        <v>46660</v>
      </c>
      <c r="U14" s="18">
        <v>46668</v>
      </c>
    </row>
    <row r="15" ht="44.5" customHeight="1" spans="1:22">
      <c r="A15" s="40" t="s">
        <v>526</v>
      </c>
      <c r="B15" s="38" t="s">
        <v>662</v>
      </c>
      <c r="C15" s="38" t="s">
        <v>536</v>
      </c>
      <c r="D15" s="106">
        <v>480000</v>
      </c>
      <c r="E15" s="106">
        <v>480000</v>
      </c>
      <c r="F15" s="38" t="s">
        <v>59</v>
      </c>
      <c r="G15" s="19">
        <v>45434</v>
      </c>
      <c r="H15" s="19">
        <v>45442</v>
      </c>
      <c r="I15" s="19">
        <v>45460</v>
      </c>
      <c r="J15" s="217">
        <v>45464</v>
      </c>
      <c r="K15" s="217">
        <v>45485</v>
      </c>
      <c r="L15" s="217">
        <v>45504</v>
      </c>
      <c r="M15" s="217">
        <v>45510</v>
      </c>
      <c r="N15" s="217">
        <v>45512</v>
      </c>
      <c r="O15" s="217">
        <v>45516</v>
      </c>
      <c r="P15" s="18">
        <v>45518</v>
      </c>
      <c r="Q15" s="18">
        <v>45532</v>
      </c>
      <c r="R15" s="18">
        <v>45539</v>
      </c>
      <c r="S15" s="18">
        <v>45566</v>
      </c>
      <c r="T15" s="18">
        <v>46660</v>
      </c>
      <c r="U15" s="18">
        <v>46668</v>
      </c>
    </row>
    <row r="16" ht="29.5" customHeight="1" spans="1:22">
      <c r="A16" s="221" t="s">
        <v>526</v>
      </c>
      <c r="B16" s="36" t="s">
        <v>663</v>
      </c>
      <c r="C16" s="36" t="s">
        <v>663</v>
      </c>
      <c r="D16" s="106">
        <v>350000</v>
      </c>
      <c r="E16" s="106">
        <v>350000</v>
      </c>
      <c r="F16" s="38" t="s">
        <v>664</v>
      </c>
      <c r="G16" s="19">
        <v>45478</v>
      </c>
      <c r="H16" s="19">
        <v>45484</v>
      </c>
      <c r="I16" s="19" t="s">
        <v>34</v>
      </c>
      <c r="J16" s="18">
        <v>45496</v>
      </c>
      <c r="K16" s="18">
        <v>45504</v>
      </c>
      <c r="L16" s="18">
        <v>45516</v>
      </c>
      <c r="M16" s="18">
        <v>45524</v>
      </c>
      <c r="N16" s="18">
        <v>45526</v>
      </c>
      <c r="O16" s="18">
        <v>45532</v>
      </c>
      <c r="P16" s="18">
        <v>45534</v>
      </c>
      <c r="Q16" s="18" t="s">
        <v>34</v>
      </c>
      <c r="R16" s="18" t="s">
        <v>34</v>
      </c>
      <c r="S16" s="18">
        <v>45539</v>
      </c>
      <c r="T16" s="18">
        <v>45560</v>
      </c>
      <c r="U16" s="18">
        <v>45572</v>
      </c>
    </row>
    <row r="17" customHeight="1" spans="1:21">
      <c r="A17" s="221" t="s">
        <v>526</v>
      </c>
      <c r="B17" s="36" t="s">
        <v>665</v>
      </c>
      <c r="C17" s="36" t="s">
        <v>665</v>
      </c>
      <c r="D17" s="106">
        <v>400000</v>
      </c>
      <c r="E17" s="106">
        <v>400000</v>
      </c>
      <c r="F17" s="38" t="s">
        <v>664</v>
      </c>
      <c r="G17" s="19">
        <v>45544</v>
      </c>
      <c r="H17" s="19">
        <v>45551</v>
      </c>
      <c r="I17" s="19" t="s">
        <v>34</v>
      </c>
      <c r="J17" s="19">
        <v>45558</v>
      </c>
      <c r="K17" s="19">
        <v>45576</v>
      </c>
      <c r="L17" s="19">
        <v>45595</v>
      </c>
      <c r="M17" s="19">
        <v>45607</v>
      </c>
      <c r="N17" s="19">
        <v>45610</v>
      </c>
      <c r="O17" s="19">
        <v>45615</v>
      </c>
      <c r="P17" s="19">
        <v>45618</v>
      </c>
      <c r="Q17" s="19" t="s">
        <v>34</v>
      </c>
      <c r="R17" s="19">
        <v>45621</v>
      </c>
      <c r="S17" s="19">
        <v>45622</v>
      </c>
      <c r="T17" s="19">
        <v>45643</v>
      </c>
      <c r="U17" s="19">
        <v>45663</v>
      </c>
    </row>
    <row r="18" ht="26.5" customHeight="1" spans="1:21">
      <c r="A18" s="221" t="s">
        <v>526</v>
      </c>
      <c r="B18" s="36" t="s">
        <v>666</v>
      </c>
      <c r="C18" s="36" t="s">
        <v>667</v>
      </c>
      <c r="D18" s="106">
        <v>250000</v>
      </c>
      <c r="E18" s="106">
        <v>250000</v>
      </c>
      <c r="F18" s="23" t="s">
        <v>647</v>
      </c>
      <c r="G18" s="19">
        <v>45579</v>
      </c>
      <c r="H18" s="19">
        <v>45582</v>
      </c>
      <c r="I18" s="19" t="s">
        <v>34</v>
      </c>
      <c r="J18" s="18">
        <v>45593</v>
      </c>
      <c r="K18" s="18">
        <v>45597</v>
      </c>
      <c r="L18" s="18">
        <v>45604</v>
      </c>
      <c r="M18" s="18">
        <v>45610</v>
      </c>
      <c r="N18" s="18">
        <v>45611</v>
      </c>
      <c r="O18" s="18">
        <v>45616</v>
      </c>
      <c r="P18" s="18">
        <v>45618</v>
      </c>
      <c r="Q18" s="18" t="s">
        <v>34</v>
      </c>
      <c r="R18" s="18">
        <v>45624</v>
      </c>
      <c r="S18" s="18">
        <v>45627</v>
      </c>
      <c r="T18" s="18">
        <v>45674</v>
      </c>
      <c r="U18" s="18">
        <v>45681</v>
      </c>
    </row>
    <row r="19" ht="27" customHeight="1" spans="1:21">
      <c r="A19" s="40" t="s">
        <v>526</v>
      </c>
      <c r="B19" s="38" t="s">
        <v>668</v>
      </c>
      <c r="C19" s="38" t="s">
        <v>668</v>
      </c>
      <c r="D19" s="106">
        <v>1227096</v>
      </c>
      <c r="E19" s="106">
        <v>1227096</v>
      </c>
      <c r="F19" s="38" t="s">
        <v>59</v>
      </c>
      <c r="G19" s="19">
        <v>45574</v>
      </c>
      <c r="H19" s="19">
        <v>45579</v>
      </c>
      <c r="I19" s="19">
        <v>45583</v>
      </c>
      <c r="J19" s="18">
        <v>45586</v>
      </c>
      <c r="K19" s="18">
        <v>45604</v>
      </c>
      <c r="L19" s="18">
        <v>45623</v>
      </c>
      <c r="M19" s="18">
        <v>45631</v>
      </c>
      <c r="N19" s="18">
        <v>45637</v>
      </c>
      <c r="O19" s="18">
        <v>45639</v>
      </c>
      <c r="P19" s="18">
        <v>45643</v>
      </c>
      <c r="Q19" s="18">
        <v>45674</v>
      </c>
      <c r="R19" s="18">
        <v>45681</v>
      </c>
      <c r="S19" s="18">
        <v>45325</v>
      </c>
      <c r="T19" s="18">
        <v>45350</v>
      </c>
      <c r="U19" s="18">
        <v>45723</v>
      </c>
    </row>
    <row r="20" spans="1:21">
      <c r="A20" s="44"/>
      <c r="B20" s="8"/>
      <c r="C20" s="7" t="s">
        <v>669</v>
      </c>
      <c r="D20" s="222">
        <f>SUM(D2:D19)</f>
        <v>10987114</v>
      </c>
      <c r="E20" s="222">
        <f>SUM(E2:E19)</f>
        <v>14347114</v>
      </c>
      <c r="F20" s="8"/>
      <c r="G20" s="15"/>
      <c r="H20" s="15"/>
      <c r="I20" s="15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</row>
  </sheetData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6"/>
  <sheetViews>
    <sheetView workbookViewId="0">
      <selection activeCell="C76" sqref="C76"/>
    </sheetView>
  </sheetViews>
  <sheetFormatPr defaultColWidth="9" defaultRowHeight="14.5"/>
  <cols>
    <col min="2" max="2" width="12.4545454545455" customWidth="1"/>
    <col min="3" max="3" width="19.1818181818182" customWidth="1"/>
    <col min="4" max="4" width="12.9090909090909" customWidth="1"/>
    <col min="6" max="6" width="10.4545454545455" customWidth="1"/>
    <col min="7" max="7" width="10.5454545454545" customWidth="1"/>
    <col min="8" max="8" width="10.8181818181818" customWidth="1"/>
    <col min="9" max="9" width="10.9090909090909" customWidth="1"/>
    <col min="10" max="10" width="11" customWidth="1"/>
    <col min="11" max="11" width="12.4545454545455" customWidth="1"/>
    <col min="12" max="12" width="12.0909090909091" customWidth="1"/>
    <col min="13" max="13" width="11.9090909090909" customWidth="1"/>
    <col min="14" max="14" width="11" customWidth="1"/>
    <col min="15" max="15" width="10.1818181818182" customWidth="1"/>
    <col min="16" max="16" width="10.9090909090909" customWidth="1"/>
    <col min="18" max="18" width="10.4545454545455" customWidth="1"/>
    <col min="19" max="19" width="10" customWidth="1"/>
  </cols>
  <sheetData>
    <row r="1" spans="1:20">
      <c r="A1" s="51" t="s">
        <v>670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20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20">
      <c r="A3" s="194"/>
      <c r="B3" s="195"/>
      <c r="C3" s="195"/>
      <c r="D3" s="195"/>
      <c r="E3" s="195"/>
      <c r="F3" s="195">
        <v>7</v>
      </c>
      <c r="G3" s="195">
        <v>14</v>
      </c>
      <c r="H3" s="195">
        <v>14</v>
      </c>
      <c r="I3" s="195">
        <v>7</v>
      </c>
      <c r="J3" s="195">
        <v>1</v>
      </c>
      <c r="K3" s="195">
        <v>21</v>
      </c>
      <c r="L3" s="196">
        <v>14</v>
      </c>
      <c r="M3" s="196">
        <v>7</v>
      </c>
      <c r="N3" s="196">
        <v>14</v>
      </c>
      <c r="O3" s="196">
        <v>7</v>
      </c>
      <c r="P3" s="196">
        <v>10</v>
      </c>
      <c r="Q3" s="196">
        <v>14</v>
      </c>
      <c r="R3" s="196">
        <v>42</v>
      </c>
      <c r="S3" s="196"/>
      <c r="T3" s="196"/>
    </row>
    <row r="4" ht="104" customHeight="1" spans="1:20">
      <c r="A4" s="1" t="s">
        <v>0</v>
      </c>
      <c r="B4" s="1" t="s">
        <v>1</v>
      </c>
      <c r="C4" s="2" t="s">
        <v>3</v>
      </c>
      <c r="D4" s="1" t="s">
        <v>4</v>
      </c>
      <c r="E4" s="1" t="s">
        <v>5</v>
      </c>
      <c r="F4" s="1" t="s">
        <v>50</v>
      </c>
      <c r="G4" s="3" t="s">
        <v>632</v>
      </c>
      <c r="H4" s="1" t="s">
        <v>8</v>
      </c>
      <c r="I4" s="4" t="s">
        <v>52</v>
      </c>
      <c r="J4" s="4" t="s">
        <v>53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6" t="s">
        <v>19</v>
      </c>
      <c r="T4" s="6" t="s">
        <v>20</v>
      </c>
    </row>
    <row r="5" spans="1:20">
      <c r="A5" s="7" t="s">
        <v>107</v>
      </c>
      <c r="B5" s="59" t="s">
        <v>671</v>
      </c>
      <c r="C5" s="197">
        <v>60000</v>
      </c>
      <c r="D5" s="197">
        <v>60000</v>
      </c>
      <c r="E5" s="8" t="s">
        <v>28</v>
      </c>
      <c r="F5" s="15">
        <v>45408</v>
      </c>
      <c r="G5" s="15">
        <f>F5+14</f>
        <v>45422</v>
      </c>
      <c r="H5" s="15">
        <f>G5+14</f>
        <v>45436</v>
      </c>
      <c r="I5" s="15">
        <f>H5+7</f>
        <v>45443</v>
      </c>
      <c r="J5" s="15">
        <f>I5+1</f>
        <v>45444</v>
      </c>
      <c r="K5" s="15">
        <f>J5+21</f>
        <v>45465</v>
      </c>
      <c r="L5" s="198">
        <f>K5+14</f>
        <v>45479</v>
      </c>
      <c r="M5" s="198">
        <f>L5+7</f>
        <v>45486</v>
      </c>
      <c r="N5" s="198">
        <f>M5+14</f>
        <v>45500</v>
      </c>
      <c r="O5" s="198">
        <f>N5+7</f>
        <v>45507</v>
      </c>
      <c r="P5" s="198">
        <f>O5+10</f>
        <v>45517</v>
      </c>
      <c r="Q5" s="198">
        <f>P5+14</f>
        <v>45531</v>
      </c>
      <c r="R5" s="198">
        <f>Q5+42</f>
        <v>45573</v>
      </c>
      <c r="S5" s="15">
        <f>R5+30</f>
        <v>45603</v>
      </c>
      <c r="T5" s="15">
        <f>S5+7</f>
        <v>45610</v>
      </c>
    </row>
    <row r="6" spans="1:20">
      <c r="A6" s="7"/>
      <c r="B6" s="59" t="s">
        <v>437</v>
      </c>
      <c r="C6" s="197">
        <v>960000</v>
      </c>
      <c r="D6" s="197">
        <v>960000</v>
      </c>
      <c r="E6" s="8" t="s">
        <v>570</v>
      </c>
      <c r="F6" s="15">
        <v>45408</v>
      </c>
      <c r="G6" s="15">
        <f t="shared" ref="G6:H62" si="0">F6+14</f>
        <v>45422</v>
      </c>
      <c r="H6" s="15">
        <f t="shared" si="0"/>
        <v>45436</v>
      </c>
      <c r="I6" s="15">
        <f t="shared" ref="I6:I68" si="1">H6+7</f>
        <v>45443</v>
      </c>
      <c r="J6" s="15">
        <f t="shared" ref="J6:J68" si="2">I6+1</f>
        <v>45444</v>
      </c>
      <c r="K6" s="15">
        <f t="shared" ref="K6:K68" si="3">J6+21</f>
        <v>45465</v>
      </c>
      <c r="L6" s="198">
        <f t="shared" ref="L6:L68" si="4">K6+14</f>
        <v>45479</v>
      </c>
      <c r="M6" s="198">
        <f t="shared" ref="M6:M68" si="5">L6+7</f>
        <v>45486</v>
      </c>
      <c r="N6" s="198">
        <f t="shared" ref="N6:N68" si="6">M6+14</f>
        <v>45500</v>
      </c>
      <c r="O6" s="198">
        <f t="shared" ref="O6:O68" si="7">N6+7</f>
        <v>45507</v>
      </c>
      <c r="P6" s="198">
        <f t="shared" ref="P6:P68" si="8">O6+10</f>
        <v>45517</v>
      </c>
      <c r="Q6" s="198">
        <f t="shared" ref="Q6:Q68" si="9">P6+14</f>
        <v>45531</v>
      </c>
      <c r="R6" s="198">
        <f t="shared" ref="R6:R68" si="10">Q6+42</f>
        <v>45573</v>
      </c>
      <c r="S6" s="15">
        <f>R6+30</f>
        <v>45603</v>
      </c>
      <c r="T6" s="15">
        <f t="shared" ref="T6:T68" si="11">S6+7</f>
        <v>45610</v>
      </c>
    </row>
    <row r="7" spans="1:20">
      <c r="A7" s="7"/>
      <c r="B7" s="59" t="s">
        <v>672</v>
      </c>
      <c r="C7" s="197">
        <v>75000</v>
      </c>
      <c r="D7" s="197">
        <v>75000</v>
      </c>
      <c r="E7" s="8" t="s">
        <v>28</v>
      </c>
      <c r="F7" s="15">
        <v>45401</v>
      </c>
      <c r="G7" s="15">
        <f t="shared" si="0"/>
        <v>45415</v>
      </c>
      <c r="H7" s="15">
        <f t="shared" si="0"/>
        <v>45429</v>
      </c>
      <c r="I7" s="15">
        <f t="shared" si="1"/>
        <v>45436</v>
      </c>
      <c r="J7" s="15">
        <f t="shared" si="2"/>
        <v>45437</v>
      </c>
      <c r="K7" s="15">
        <f t="shared" si="3"/>
        <v>45458</v>
      </c>
      <c r="L7" s="198">
        <f t="shared" si="4"/>
        <v>45472</v>
      </c>
      <c r="M7" s="198">
        <f t="shared" si="5"/>
        <v>45479</v>
      </c>
      <c r="N7" s="198">
        <f t="shared" si="6"/>
        <v>45493</v>
      </c>
      <c r="O7" s="198">
        <f t="shared" si="7"/>
        <v>45500</v>
      </c>
      <c r="P7" s="198">
        <f t="shared" si="8"/>
        <v>45510</v>
      </c>
      <c r="Q7" s="198">
        <f t="shared" si="9"/>
        <v>45524</v>
      </c>
      <c r="R7" s="198">
        <f t="shared" si="10"/>
        <v>45566</v>
      </c>
      <c r="S7" s="15">
        <f>R7+30</f>
        <v>45596</v>
      </c>
      <c r="T7" s="15">
        <f t="shared" si="11"/>
        <v>45603</v>
      </c>
    </row>
    <row r="8" spans="1:20">
      <c r="A8" s="7"/>
      <c r="B8" s="59" t="s">
        <v>673</v>
      </c>
      <c r="C8" s="197">
        <v>189000</v>
      </c>
      <c r="D8" s="197">
        <v>189000</v>
      </c>
      <c r="E8" s="8" t="s">
        <v>28</v>
      </c>
      <c r="F8" s="15">
        <v>45401</v>
      </c>
      <c r="G8" s="15">
        <f t="shared" si="0"/>
        <v>45415</v>
      </c>
      <c r="H8" s="15">
        <f t="shared" si="0"/>
        <v>45429</v>
      </c>
      <c r="I8" s="15">
        <f t="shared" si="1"/>
        <v>45436</v>
      </c>
      <c r="J8" s="15">
        <f t="shared" si="2"/>
        <v>45437</v>
      </c>
      <c r="K8" s="15">
        <f t="shared" si="3"/>
        <v>45458</v>
      </c>
      <c r="L8" s="198">
        <f t="shared" si="4"/>
        <v>45472</v>
      </c>
      <c r="M8" s="198">
        <f t="shared" si="5"/>
        <v>45479</v>
      </c>
      <c r="N8" s="198">
        <f t="shared" si="6"/>
        <v>45493</v>
      </c>
      <c r="O8" s="198">
        <f t="shared" si="7"/>
        <v>45500</v>
      </c>
      <c r="P8" s="198">
        <f t="shared" si="8"/>
        <v>45510</v>
      </c>
      <c r="Q8" s="198">
        <f t="shared" si="9"/>
        <v>45524</v>
      </c>
      <c r="R8" s="198">
        <f t="shared" si="10"/>
        <v>45566</v>
      </c>
      <c r="S8" s="15">
        <f t="shared" ref="S8:S68" si="12">R8+30</f>
        <v>45596</v>
      </c>
      <c r="T8" s="15">
        <f t="shared" si="11"/>
        <v>45603</v>
      </c>
    </row>
    <row r="9" spans="1:20">
      <c r="A9" s="13"/>
      <c r="B9" s="59" t="s">
        <v>674</v>
      </c>
      <c r="C9" s="197">
        <v>320000</v>
      </c>
      <c r="D9" s="197">
        <v>320000</v>
      </c>
      <c r="E9" s="8" t="s">
        <v>28</v>
      </c>
      <c r="F9" s="15">
        <v>45401</v>
      </c>
      <c r="G9" s="15">
        <f t="shared" si="0"/>
        <v>45415</v>
      </c>
      <c r="H9" s="15">
        <f t="shared" si="0"/>
        <v>45429</v>
      </c>
      <c r="I9" s="15">
        <f t="shared" si="1"/>
        <v>45436</v>
      </c>
      <c r="J9" s="15">
        <f t="shared" si="2"/>
        <v>45437</v>
      </c>
      <c r="K9" s="15">
        <f t="shared" si="3"/>
        <v>45458</v>
      </c>
      <c r="L9" s="198">
        <f t="shared" si="4"/>
        <v>45472</v>
      </c>
      <c r="M9" s="198">
        <f t="shared" si="5"/>
        <v>45479</v>
      </c>
      <c r="N9" s="198">
        <f t="shared" si="6"/>
        <v>45493</v>
      </c>
      <c r="O9" s="198">
        <f t="shared" si="7"/>
        <v>45500</v>
      </c>
      <c r="P9" s="198">
        <f t="shared" si="8"/>
        <v>45510</v>
      </c>
      <c r="Q9" s="198">
        <f t="shared" si="9"/>
        <v>45524</v>
      </c>
      <c r="R9" s="198">
        <f t="shared" si="10"/>
        <v>45566</v>
      </c>
      <c r="S9" s="15">
        <f t="shared" si="12"/>
        <v>45596</v>
      </c>
      <c r="T9" s="15">
        <f t="shared" si="11"/>
        <v>45603</v>
      </c>
    </row>
    <row r="10" spans="1:20">
      <c r="A10" s="13"/>
      <c r="B10" s="59" t="s">
        <v>675</v>
      </c>
      <c r="C10" s="197">
        <v>240000</v>
      </c>
      <c r="D10" s="197">
        <v>240000</v>
      </c>
      <c r="E10" s="8" t="s">
        <v>28</v>
      </c>
      <c r="F10" s="15">
        <v>45408</v>
      </c>
      <c r="G10" s="15">
        <f t="shared" si="0"/>
        <v>45422</v>
      </c>
      <c r="H10" s="15">
        <f t="shared" si="0"/>
        <v>45436</v>
      </c>
      <c r="I10" s="15">
        <f t="shared" si="1"/>
        <v>45443</v>
      </c>
      <c r="J10" s="15">
        <f t="shared" si="2"/>
        <v>45444</v>
      </c>
      <c r="K10" s="15">
        <f t="shared" si="3"/>
        <v>45465</v>
      </c>
      <c r="L10" s="198">
        <f t="shared" si="4"/>
        <v>45479</v>
      </c>
      <c r="M10" s="198">
        <f t="shared" si="5"/>
        <v>45486</v>
      </c>
      <c r="N10" s="198">
        <f t="shared" si="6"/>
        <v>45500</v>
      </c>
      <c r="O10" s="198">
        <f t="shared" si="7"/>
        <v>45507</v>
      </c>
      <c r="P10" s="198">
        <f t="shared" si="8"/>
        <v>45517</v>
      </c>
      <c r="Q10" s="198">
        <f t="shared" si="9"/>
        <v>45531</v>
      </c>
      <c r="R10" s="198">
        <f t="shared" si="10"/>
        <v>45573</v>
      </c>
      <c r="S10" s="15">
        <f t="shared" si="12"/>
        <v>45603</v>
      </c>
      <c r="T10" s="15">
        <f t="shared" si="11"/>
        <v>45610</v>
      </c>
    </row>
    <row r="11" spans="1:20">
      <c r="A11" s="13"/>
      <c r="B11" s="59" t="s">
        <v>676</v>
      </c>
      <c r="C11" s="199">
        <v>1000000</v>
      </c>
      <c r="D11" s="199">
        <v>1000000</v>
      </c>
      <c r="E11" s="8" t="s">
        <v>570</v>
      </c>
      <c r="F11" s="15">
        <v>45408</v>
      </c>
      <c r="G11" s="15">
        <f t="shared" si="0"/>
        <v>45422</v>
      </c>
      <c r="H11" s="15">
        <f t="shared" si="0"/>
        <v>45436</v>
      </c>
      <c r="I11" s="15">
        <f t="shared" si="1"/>
        <v>45443</v>
      </c>
      <c r="J11" s="15">
        <f t="shared" si="2"/>
        <v>45444</v>
      </c>
      <c r="K11" s="15">
        <f t="shared" si="3"/>
        <v>45465</v>
      </c>
      <c r="L11" s="198">
        <f t="shared" si="4"/>
        <v>45479</v>
      </c>
      <c r="M11" s="198">
        <f t="shared" si="5"/>
        <v>45486</v>
      </c>
      <c r="N11" s="198">
        <f t="shared" si="6"/>
        <v>45500</v>
      </c>
      <c r="O11" s="198">
        <f t="shared" si="7"/>
        <v>45507</v>
      </c>
      <c r="P11" s="198">
        <f t="shared" si="8"/>
        <v>45517</v>
      </c>
      <c r="Q11" s="198">
        <f t="shared" si="9"/>
        <v>45531</v>
      </c>
      <c r="R11" s="198">
        <f t="shared" si="10"/>
        <v>45573</v>
      </c>
      <c r="S11" s="15">
        <f t="shared" si="12"/>
        <v>45603</v>
      </c>
      <c r="T11" s="15">
        <f t="shared" si="11"/>
        <v>45610</v>
      </c>
    </row>
    <row r="12" spans="1:20">
      <c r="A12" s="13"/>
      <c r="B12" s="59" t="s">
        <v>677</v>
      </c>
      <c r="C12" s="199">
        <v>2200000</v>
      </c>
      <c r="D12" s="199">
        <v>2200000</v>
      </c>
      <c r="E12" s="8" t="s">
        <v>570</v>
      </c>
      <c r="F12" s="15">
        <v>45432</v>
      </c>
      <c r="G12" s="15">
        <f t="shared" si="0"/>
        <v>45446</v>
      </c>
      <c r="H12" s="15">
        <f t="shared" si="0"/>
        <v>45460</v>
      </c>
      <c r="I12" s="15">
        <f t="shared" si="1"/>
        <v>45467</v>
      </c>
      <c r="J12" s="15">
        <f t="shared" si="2"/>
        <v>45468</v>
      </c>
      <c r="K12" s="15">
        <f t="shared" si="3"/>
        <v>45489</v>
      </c>
      <c r="L12" s="198">
        <f t="shared" si="4"/>
        <v>45503</v>
      </c>
      <c r="M12" s="198">
        <f t="shared" si="5"/>
        <v>45510</v>
      </c>
      <c r="N12" s="198">
        <f t="shared" si="6"/>
        <v>45524</v>
      </c>
      <c r="O12" s="198">
        <f t="shared" si="7"/>
        <v>45531</v>
      </c>
      <c r="P12" s="198">
        <f t="shared" si="8"/>
        <v>45541</v>
      </c>
      <c r="Q12" s="198">
        <f t="shared" si="9"/>
        <v>45555</v>
      </c>
      <c r="R12" s="198">
        <f t="shared" si="10"/>
        <v>45597</v>
      </c>
      <c r="S12" s="15">
        <f t="shared" si="12"/>
        <v>45627</v>
      </c>
      <c r="T12" s="15">
        <f t="shared" si="11"/>
        <v>45634</v>
      </c>
    </row>
    <row r="13" spans="1:20">
      <c r="A13" s="13"/>
      <c r="B13" s="59" t="s">
        <v>442</v>
      </c>
      <c r="C13" s="199">
        <v>270000</v>
      </c>
      <c r="D13" s="199">
        <v>270000</v>
      </c>
      <c r="E13" s="8" t="s">
        <v>28</v>
      </c>
      <c r="F13" s="15">
        <v>45432</v>
      </c>
      <c r="G13" s="15">
        <f t="shared" si="0"/>
        <v>45446</v>
      </c>
      <c r="H13" s="15">
        <f t="shared" si="0"/>
        <v>45460</v>
      </c>
      <c r="I13" s="15">
        <f t="shared" si="1"/>
        <v>45467</v>
      </c>
      <c r="J13" s="15">
        <f t="shared" si="2"/>
        <v>45468</v>
      </c>
      <c r="K13" s="15">
        <f t="shared" si="3"/>
        <v>45489</v>
      </c>
      <c r="L13" s="198">
        <f t="shared" si="4"/>
        <v>45503</v>
      </c>
      <c r="M13" s="198">
        <f t="shared" si="5"/>
        <v>45510</v>
      </c>
      <c r="N13" s="198">
        <f t="shared" si="6"/>
        <v>45524</v>
      </c>
      <c r="O13" s="198">
        <f t="shared" si="7"/>
        <v>45531</v>
      </c>
      <c r="P13" s="198">
        <f t="shared" si="8"/>
        <v>45541</v>
      </c>
      <c r="Q13" s="198">
        <f t="shared" si="9"/>
        <v>45555</v>
      </c>
      <c r="R13" s="198">
        <f t="shared" si="10"/>
        <v>45597</v>
      </c>
      <c r="S13" s="15">
        <f t="shared" si="12"/>
        <v>45627</v>
      </c>
      <c r="T13" s="15">
        <f t="shared" si="11"/>
        <v>45634</v>
      </c>
    </row>
    <row r="14" spans="1:20">
      <c r="A14" s="13"/>
      <c r="B14" s="59" t="s">
        <v>678</v>
      </c>
      <c r="C14" s="199">
        <v>300000</v>
      </c>
      <c r="D14" s="199">
        <v>300000</v>
      </c>
      <c r="E14" s="8" t="s">
        <v>28</v>
      </c>
      <c r="F14" s="15">
        <v>45401</v>
      </c>
      <c r="G14" s="15">
        <f t="shared" si="0"/>
        <v>45415</v>
      </c>
      <c r="H14" s="15">
        <f t="shared" si="0"/>
        <v>45429</v>
      </c>
      <c r="I14" s="15">
        <f t="shared" si="1"/>
        <v>45436</v>
      </c>
      <c r="J14" s="15">
        <f t="shared" si="2"/>
        <v>45437</v>
      </c>
      <c r="K14" s="15">
        <f t="shared" si="3"/>
        <v>45458</v>
      </c>
      <c r="L14" s="198">
        <f t="shared" si="4"/>
        <v>45472</v>
      </c>
      <c r="M14" s="198">
        <f t="shared" si="5"/>
        <v>45479</v>
      </c>
      <c r="N14" s="198">
        <f t="shared" si="6"/>
        <v>45493</v>
      </c>
      <c r="O14" s="198">
        <f t="shared" si="7"/>
        <v>45500</v>
      </c>
      <c r="P14" s="198">
        <f t="shared" si="8"/>
        <v>45510</v>
      </c>
      <c r="Q14" s="198">
        <f t="shared" si="9"/>
        <v>45524</v>
      </c>
      <c r="R14" s="198">
        <f t="shared" si="10"/>
        <v>45566</v>
      </c>
      <c r="S14" s="15">
        <f t="shared" si="12"/>
        <v>45596</v>
      </c>
      <c r="T14" s="15">
        <f t="shared" si="11"/>
        <v>45603</v>
      </c>
    </row>
    <row r="15" spans="1:20">
      <c r="A15" s="13"/>
      <c r="B15" s="59" t="s">
        <v>679</v>
      </c>
      <c r="C15" s="199">
        <v>500000</v>
      </c>
      <c r="D15" s="199">
        <v>500000</v>
      </c>
      <c r="E15" s="8" t="s">
        <v>570</v>
      </c>
      <c r="F15" s="15">
        <v>45432</v>
      </c>
      <c r="G15" s="15">
        <f t="shared" si="0"/>
        <v>45446</v>
      </c>
      <c r="H15" s="15">
        <f t="shared" si="0"/>
        <v>45460</v>
      </c>
      <c r="I15" s="15">
        <f t="shared" si="1"/>
        <v>45467</v>
      </c>
      <c r="J15" s="15">
        <f t="shared" si="2"/>
        <v>45468</v>
      </c>
      <c r="K15" s="15">
        <f t="shared" si="3"/>
        <v>45489</v>
      </c>
      <c r="L15" s="198">
        <f t="shared" si="4"/>
        <v>45503</v>
      </c>
      <c r="M15" s="198">
        <f t="shared" si="5"/>
        <v>45510</v>
      </c>
      <c r="N15" s="198">
        <f t="shared" si="6"/>
        <v>45524</v>
      </c>
      <c r="O15" s="198">
        <f t="shared" si="7"/>
        <v>45531</v>
      </c>
      <c r="P15" s="198">
        <f t="shared" si="8"/>
        <v>45541</v>
      </c>
      <c r="Q15" s="198">
        <f t="shared" si="9"/>
        <v>45555</v>
      </c>
      <c r="R15" s="198">
        <f t="shared" si="10"/>
        <v>45597</v>
      </c>
      <c r="S15" s="15">
        <f t="shared" si="12"/>
        <v>45627</v>
      </c>
      <c r="T15" s="15">
        <f t="shared" si="11"/>
        <v>45634</v>
      </c>
    </row>
    <row r="16" spans="1:20">
      <c r="A16" s="13"/>
      <c r="B16" s="59" t="s">
        <v>680</v>
      </c>
      <c r="C16" s="199">
        <v>150000</v>
      </c>
      <c r="D16" s="199">
        <v>150000</v>
      </c>
      <c r="E16" s="8" t="s">
        <v>28</v>
      </c>
      <c r="F16" s="15">
        <v>45439</v>
      </c>
      <c r="G16" s="15">
        <f t="shared" si="0"/>
        <v>45453</v>
      </c>
      <c r="H16" s="15">
        <f t="shared" si="0"/>
        <v>45467</v>
      </c>
      <c r="I16" s="15">
        <f t="shared" si="1"/>
        <v>45474</v>
      </c>
      <c r="J16" s="15">
        <f t="shared" si="2"/>
        <v>45475</v>
      </c>
      <c r="K16" s="15">
        <f t="shared" si="3"/>
        <v>45496</v>
      </c>
      <c r="L16" s="198">
        <f t="shared" si="4"/>
        <v>45510</v>
      </c>
      <c r="M16" s="198">
        <f t="shared" si="5"/>
        <v>45517</v>
      </c>
      <c r="N16" s="198">
        <f t="shared" si="6"/>
        <v>45531</v>
      </c>
      <c r="O16" s="198">
        <f t="shared" si="7"/>
        <v>45538</v>
      </c>
      <c r="P16" s="198">
        <f t="shared" si="8"/>
        <v>45548</v>
      </c>
      <c r="Q16" s="198">
        <f t="shared" si="9"/>
        <v>45562</v>
      </c>
      <c r="R16" s="198">
        <f t="shared" si="10"/>
        <v>45604</v>
      </c>
      <c r="S16" s="15">
        <f t="shared" si="12"/>
        <v>45634</v>
      </c>
      <c r="T16" s="15">
        <f t="shared" si="11"/>
        <v>45641</v>
      </c>
    </row>
    <row r="17" spans="1:20">
      <c r="A17" s="13"/>
      <c r="B17" s="59" t="s">
        <v>681</v>
      </c>
      <c r="C17" s="199">
        <v>300000</v>
      </c>
      <c r="D17" s="199">
        <v>300000</v>
      </c>
      <c r="E17" s="8" t="s">
        <v>28</v>
      </c>
      <c r="F17" s="15">
        <v>45432</v>
      </c>
      <c r="G17" s="15">
        <f t="shared" si="0"/>
        <v>45446</v>
      </c>
      <c r="H17" s="15">
        <f t="shared" si="0"/>
        <v>45460</v>
      </c>
      <c r="I17" s="15">
        <f t="shared" si="1"/>
        <v>45467</v>
      </c>
      <c r="J17" s="15">
        <f t="shared" si="2"/>
        <v>45468</v>
      </c>
      <c r="K17" s="15">
        <f t="shared" si="3"/>
        <v>45489</v>
      </c>
      <c r="L17" s="198">
        <f t="shared" si="4"/>
        <v>45503</v>
      </c>
      <c r="M17" s="198">
        <f t="shared" si="5"/>
        <v>45510</v>
      </c>
      <c r="N17" s="198">
        <f t="shared" si="6"/>
        <v>45524</v>
      </c>
      <c r="O17" s="198">
        <f t="shared" si="7"/>
        <v>45531</v>
      </c>
      <c r="P17" s="198">
        <f t="shared" si="8"/>
        <v>45541</v>
      </c>
      <c r="Q17" s="198">
        <f t="shared" si="9"/>
        <v>45555</v>
      </c>
      <c r="R17" s="198">
        <f t="shared" si="10"/>
        <v>45597</v>
      </c>
      <c r="S17" s="15">
        <f t="shared" si="12"/>
        <v>45627</v>
      </c>
      <c r="T17" s="15">
        <f t="shared" si="11"/>
        <v>45634</v>
      </c>
    </row>
    <row r="18" spans="1:20">
      <c r="A18" s="22" t="s">
        <v>24</v>
      </c>
      <c r="B18" s="59" t="s">
        <v>682</v>
      </c>
      <c r="C18" s="199">
        <v>100000</v>
      </c>
      <c r="D18" s="199">
        <v>100000</v>
      </c>
      <c r="E18" s="8" t="s">
        <v>28</v>
      </c>
      <c r="F18" s="15">
        <v>45474</v>
      </c>
      <c r="G18" s="15">
        <f t="shared" si="0"/>
        <v>45488</v>
      </c>
      <c r="H18" s="15">
        <f t="shared" si="0"/>
        <v>45502</v>
      </c>
      <c r="I18" s="15">
        <f t="shared" si="1"/>
        <v>45509</v>
      </c>
      <c r="J18" s="15">
        <f t="shared" si="2"/>
        <v>45510</v>
      </c>
      <c r="K18" s="15">
        <f t="shared" si="3"/>
        <v>45531</v>
      </c>
      <c r="L18" s="198">
        <f t="shared" si="4"/>
        <v>45545</v>
      </c>
      <c r="M18" s="198">
        <f t="shared" si="5"/>
        <v>45552</v>
      </c>
      <c r="N18" s="198">
        <f t="shared" si="6"/>
        <v>45566</v>
      </c>
      <c r="O18" s="198">
        <f t="shared" si="7"/>
        <v>45573</v>
      </c>
      <c r="P18" s="198">
        <f t="shared" si="8"/>
        <v>45583</v>
      </c>
      <c r="Q18" s="198">
        <f t="shared" si="9"/>
        <v>45597</v>
      </c>
      <c r="R18" s="198">
        <f t="shared" si="10"/>
        <v>45639</v>
      </c>
      <c r="S18" s="15">
        <f t="shared" si="12"/>
        <v>45669</v>
      </c>
      <c r="T18" s="15">
        <f t="shared" si="11"/>
        <v>45676</v>
      </c>
    </row>
    <row r="19" spans="1:20">
      <c r="A19" s="47"/>
      <c r="B19" s="59" t="s">
        <v>683</v>
      </c>
      <c r="C19" s="199">
        <v>6500000</v>
      </c>
      <c r="D19" s="199">
        <v>6500000</v>
      </c>
      <c r="E19" s="8" t="s">
        <v>570</v>
      </c>
      <c r="F19" s="15">
        <v>45487</v>
      </c>
      <c r="G19" s="15">
        <v>45487</v>
      </c>
      <c r="H19" s="15">
        <f t="shared" si="0"/>
        <v>45501</v>
      </c>
      <c r="I19" s="15">
        <f t="shared" si="1"/>
        <v>45508</v>
      </c>
      <c r="J19" s="15">
        <f t="shared" si="2"/>
        <v>45509</v>
      </c>
      <c r="K19" s="15">
        <f t="shared" si="3"/>
        <v>45530</v>
      </c>
      <c r="L19" s="198">
        <f t="shared" si="4"/>
        <v>45544</v>
      </c>
      <c r="M19" s="198">
        <f t="shared" si="5"/>
        <v>45551</v>
      </c>
      <c r="N19" s="198">
        <f t="shared" si="6"/>
        <v>45565</v>
      </c>
      <c r="O19" s="198">
        <f t="shared" si="7"/>
        <v>45572</v>
      </c>
      <c r="P19" s="198">
        <f t="shared" si="8"/>
        <v>45582</v>
      </c>
      <c r="Q19" s="198">
        <f t="shared" si="9"/>
        <v>45596</v>
      </c>
      <c r="R19" s="198">
        <f t="shared" si="10"/>
        <v>45638</v>
      </c>
      <c r="S19" s="15">
        <f t="shared" si="12"/>
        <v>45668</v>
      </c>
      <c r="T19" s="15">
        <f t="shared" si="11"/>
        <v>45675</v>
      </c>
    </row>
    <row r="20" spans="1:20">
      <c r="A20" s="47"/>
      <c r="B20" s="59" t="s">
        <v>684</v>
      </c>
      <c r="C20" s="199">
        <v>2500000</v>
      </c>
      <c r="D20" s="199">
        <v>2500000</v>
      </c>
      <c r="E20" s="8" t="s">
        <v>570</v>
      </c>
      <c r="F20" s="15">
        <v>45488</v>
      </c>
      <c r="G20" s="15">
        <v>45488</v>
      </c>
      <c r="H20" s="15">
        <f t="shared" si="0"/>
        <v>45502</v>
      </c>
      <c r="I20" s="15">
        <f t="shared" si="1"/>
        <v>45509</v>
      </c>
      <c r="J20" s="15">
        <f t="shared" si="2"/>
        <v>45510</v>
      </c>
      <c r="K20" s="15">
        <f t="shared" si="3"/>
        <v>45531</v>
      </c>
      <c r="L20" s="198">
        <f t="shared" si="4"/>
        <v>45545</v>
      </c>
      <c r="M20" s="198">
        <f t="shared" si="5"/>
        <v>45552</v>
      </c>
      <c r="N20" s="198">
        <f t="shared" si="6"/>
        <v>45566</v>
      </c>
      <c r="O20" s="198">
        <f t="shared" si="7"/>
        <v>45573</v>
      </c>
      <c r="P20" s="198">
        <f t="shared" si="8"/>
        <v>45583</v>
      </c>
      <c r="Q20" s="198">
        <f t="shared" si="9"/>
        <v>45597</v>
      </c>
      <c r="R20" s="198">
        <f t="shared" si="10"/>
        <v>45639</v>
      </c>
      <c r="S20" s="15">
        <f t="shared" si="12"/>
        <v>45669</v>
      </c>
      <c r="T20" s="15">
        <f t="shared" si="11"/>
        <v>45676</v>
      </c>
    </row>
    <row r="21" spans="1:20">
      <c r="A21" s="47"/>
      <c r="B21" s="59" t="s">
        <v>685</v>
      </c>
      <c r="C21" s="199">
        <v>300000</v>
      </c>
      <c r="D21" s="199">
        <v>300000</v>
      </c>
      <c r="E21" s="8" t="s">
        <v>28</v>
      </c>
      <c r="F21" s="15">
        <v>45383</v>
      </c>
      <c r="G21" s="15">
        <f t="shared" si="0"/>
        <v>45397</v>
      </c>
      <c r="H21" s="15">
        <f t="shared" si="0"/>
        <v>45411</v>
      </c>
      <c r="I21" s="15">
        <f t="shared" si="1"/>
        <v>45418</v>
      </c>
      <c r="J21" s="15">
        <f t="shared" si="2"/>
        <v>45419</v>
      </c>
      <c r="K21" s="15">
        <f t="shared" si="3"/>
        <v>45440</v>
      </c>
      <c r="L21" s="198">
        <f t="shared" si="4"/>
        <v>45454</v>
      </c>
      <c r="M21" s="198">
        <f t="shared" si="5"/>
        <v>45461</v>
      </c>
      <c r="N21" s="198">
        <f t="shared" si="6"/>
        <v>45475</v>
      </c>
      <c r="O21" s="198">
        <f t="shared" si="7"/>
        <v>45482</v>
      </c>
      <c r="P21" s="198">
        <f t="shared" si="8"/>
        <v>45492</v>
      </c>
      <c r="Q21" s="198">
        <f t="shared" si="9"/>
        <v>45506</v>
      </c>
      <c r="R21" s="198">
        <f t="shared" si="10"/>
        <v>45548</v>
      </c>
      <c r="S21" s="15">
        <f t="shared" si="12"/>
        <v>45578</v>
      </c>
      <c r="T21" s="15">
        <f t="shared" si="11"/>
        <v>45585</v>
      </c>
    </row>
    <row r="22" spans="1:20">
      <c r="A22" s="47"/>
      <c r="B22" s="59" t="s">
        <v>686</v>
      </c>
      <c r="C22" s="199">
        <v>200000</v>
      </c>
      <c r="D22" s="199">
        <v>200000</v>
      </c>
      <c r="E22" s="8" t="s">
        <v>28</v>
      </c>
      <c r="F22" s="15">
        <v>45383</v>
      </c>
      <c r="G22" s="15">
        <f t="shared" si="0"/>
        <v>45397</v>
      </c>
      <c r="H22" s="15">
        <f t="shared" si="0"/>
        <v>45411</v>
      </c>
      <c r="I22" s="15">
        <f t="shared" si="1"/>
        <v>45418</v>
      </c>
      <c r="J22" s="15">
        <f t="shared" si="2"/>
        <v>45419</v>
      </c>
      <c r="K22" s="15">
        <f t="shared" si="3"/>
        <v>45440</v>
      </c>
      <c r="L22" s="198">
        <f t="shared" si="4"/>
        <v>45454</v>
      </c>
      <c r="M22" s="198">
        <f t="shared" si="5"/>
        <v>45461</v>
      </c>
      <c r="N22" s="198">
        <f t="shared" si="6"/>
        <v>45475</v>
      </c>
      <c r="O22" s="198">
        <f t="shared" si="7"/>
        <v>45482</v>
      </c>
      <c r="P22" s="198">
        <f t="shared" si="8"/>
        <v>45492</v>
      </c>
      <c r="Q22" s="198">
        <f t="shared" si="9"/>
        <v>45506</v>
      </c>
      <c r="R22" s="198">
        <f t="shared" si="10"/>
        <v>45548</v>
      </c>
      <c r="S22" s="15">
        <f t="shared" si="12"/>
        <v>45578</v>
      </c>
      <c r="T22" s="15">
        <f t="shared" si="11"/>
        <v>45585</v>
      </c>
    </row>
    <row r="23" spans="1:20">
      <c r="A23" s="47"/>
      <c r="B23" s="59" t="s">
        <v>687</v>
      </c>
      <c r="C23" s="199">
        <v>200000</v>
      </c>
      <c r="D23" s="199">
        <v>200000</v>
      </c>
      <c r="E23" s="8" t="s">
        <v>28</v>
      </c>
      <c r="F23" s="200">
        <v>45432</v>
      </c>
      <c r="G23" s="15">
        <f t="shared" si="0"/>
        <v>45446</v>
      </c>
      <c r="H23" s="15">
        <f t="shared" si="0"/>
        <v>45460</v>
      </c>
      <c r="I23" s="15">
        <f t="shared" si="1"/>
        <v>45467</v>
      </c>
      <c r="J23" s="15">
        <f t="shared" si="2"/>
        <v>45468</v>
      </c>
      <c r="K23" s="15">
        <f t="shared" si="3"/>
        <v>45489</v>
      </c>
      <c r="L23" s="198">
        <f t="shared" si="4"/>
        <v>45503</v>
      </c>
      <c r="M23" s="198">
        <f t="shared" si="5"/>
        <v>45510</v>
      </c>
      <c r="N23" s="198">
        <f t="shared" si="6"/>
        <v>45524</v>
      </c>
      <c r="O23" s="198">
        <f t="shared" si="7"/>
        <v>45531</v>
      </c>
      <c r="P23" s="198">
        <f t="shared" si="8"/>
        <v>45541</v>
      </c>
      <c r="Q23" s="198">
        <f t="shared" si="9"/>
        <v>45555</v>
      </c>
      <c r="R23" s="198">
        <f t="shared" si="10"/>
        <v>45597</v>
      </c>
      <c r="S23" s="15">
        <f t="shared" si="12"/>
        <v>45627</v>
      </c>
      <c r="T23" s="15">
        <f t="shared" si="11"/>
        <v>45634</v>
      </c>
    </row>
    <row r="24" spans="1:20">
      <c r="A24" s="47"/>
      <c r="B24" s="59" t="s">
        <v>688</v>
      </c>
      <c r="C24" s="199">
        <v>300000</v>
      </c>
      <c r="D24" s="199">
        <v>300000</v>
      </c>
      <c r="E24" s="8" t="s">
        <v>28</v>
      </c>
      <c r="F24" s="15">
        <v>45446</v>
      </c>
      <c r="G24" s="15">
        <f t="shared" si="0"/>
        <v>45460</v>
      </c>
      <c r="H24" s="15">
        <f t="shared" si="0"/>
        <v>45474</v>
      </c>
      <c r="I24" s="15">
        <f t="shared" si="1"/>
        <v>45481</v>
      </c>
      <c r="J24" s="15">
        <f t="shared" si="2"/>
        <v>45482</v>
      </c>
      <c r="K24" s="15">
        <f t="shared" si="3"/>
        <v>45503</v>
      </c>
      <c r="L24" s="198">
        <f t="shared" si="4"/>
        <v>45517</v>
      </c>
      <c r="M24" s="198">
        <f t="shared" si="5"/>
        <v>45524</v>
      </c>
      <c r="N24" s="198">
        <f t="shared" si="6"/>
        <v>45538</v>
      </c>
      <c r="O24" s="198">
        <f t="shared" si="7"/>
        <v>45545</v>
      </c>
      <c r="P24" s="198">
        <f t="shared" si="8"/>
        <v>45555</v>
      </c>
      <c r="Q24" s="198">
        <f t="shared" si="9"/>
        <v>45569</v>
      </c>
      <c r="R24" s="198">
        <f t="shared" si="10"/>
        <v>45611</v>
      </c>
      <c r="S24" s="15">
        <f t="shared" si="12"/>
        <v>45641</v>
      </c>
      <c r="T24" s="15">
        <f t="shared" si="11"/>
        <v>45648</v>
      </c>
    </row>
    <row r="25" spans="1:20">
      <c r="A25" s="47"/>
      <c r="B25" s="59" t="s">
        <v>451</v>
      </c>
      <c r="C25" s="199">
        <v>262000</v>
      </c>
      <c r="D25" s="199">
        <v>262000</v>
      </c>
      <c r="E25" s="8" t="s">
        <v>28</v>
      </c>
      <c r="F25" s="15">
        <v>45383</v>
      </c>
      <c r="G25" s="15">
        <f>F25+14</f>
        <v>45397</v>
      </c>
      <c r="H25" s="15">
        <f t="shared" si="0"/>
        <v>45411</v>
      </c>
      <c r="I25" s="15">
        <f t="shared" si="1"/>
        <v>45418</v>
      </c>
      <c r="J25" s="15">
        <f t="shared" si="2"/>
        <v>45419</v>
      </c>
      <c r="K25" s="15">
        <f t="shared" si="3"/>
        <v>45440</v>
      </c>
      <c r="L25" s="198">
        <f t="shared" si="4"/>
        <v>45454</v>
      </c>
      <c r="M25" s="198">
        <f t="shared" si="5"/>
        <v>45461</v>
      </c>
      <c r="N25" s="198">
        <f t="shared" si="6"/>
        <v>45475</v>
      </c>
      <c r="O25" s="198">
        <f t="shared" si="7"/>
        <v>45482</v>
      </c>
      <c r="P25" s="198">
        <f t="shared" si="8"/>
        <v>45492</v>
      </c>
      <c r="Q25" s="198">
        <f t="shared" si="9"/>
        <v>45506</v>
      </c>
      <c r="R25" s="198">
        <f t="shared" si="10"/>
        <v>45548</v>
      </c>
      <c r="S25" s="15">
        <f t="shared" si="12"/>
        <v>45578</v>
      </c>
      <c r="T25" s="15">
        <f t="shared" si="11"/>
        <v>45585</v>
      </c>
    </row>
    <row r="26" spans="1:20">
      <c r="A26" s="47"/>
      <c r="B26" s="59" t="s">
        <v>689</v>
      </c>
      <c r="C26" s="199">
        <v>380000</v>
      </c>
      <c r="D26" s="199">
        <v>380000</v>
      </c>
      <c r="E26" s="8" t="s">
        <v>28</v>
      </c>
      <c r="F26" s="15">
        <v>45446</v>
      </c>
      <c r="G26" s="15">
        <f t="shared" si="0"/>
        <v>45460</v>
      </c>
      <c r="H26" s="15">
        <f t="shared" si="0"/>
        <v>45474</v>
      </c>
      <c r="I26" s="15">
        <f t="shared" si="1"/>
        <v>45481</v>
      </c>
      <c r="J26" s="15">
        <f t="shared" si="2"/>
        <v>45482</v>
      </c>
      <c r="K26" s="15">
        <f t="shared" si="3"/>
        <v>45503</v>
      </c>
      <c r="L26" s="198">
        <f t="shared" si="4"/>
        <v>45517</v>
      </c>
      <c r="M26" s="198">
        <f t="shared" si="5"/>
        <v>45524</v>
      </c>
      <c r="N26" s="198">
        <f t="shared" si="6"/>
        <v>45538</v>
      </c>
      <c r="O26" s="198">
        <f t="shared" si="7"/>
        <v>45545</v>
      </c>
      <c r="P26" s="198">
        <f t="shared" si="8"/>
        <v>45555</v>
      </c>
      <c r="Q26" s="198">
        <f t="shared" si="9"/>
        <v>45569</v>
      </c>
      <c r="R26" s="198">
        <f t="shared" si="10"/>
        <v>45611</v>
      </c>
      <c r="S26" s="15">
        <f t="shared" si="12"/>
        <v>45641</v>
      </c>
      <c r="T26" s="15">
        <f t="shared" si="11"/>
        <v>45648</v>
      </c>
    </row>
    <row r="27" spans="1:20">
      <c r="A27" s="47"/>
      <c r="B27" s="201" t="s">
        <v>454</v>
      </c>
      <c r="C27" s="202">
        <v>65000</v>
      </c>
      <c r="D27" s="202">
        <v>65000</v>
      </c>
      <c r="E27" s="8" t="s">
        <v>28</v>
      </c>
      <c r="F27" s="15">
        <v>45366</v>
      </c>
      <c r="G27" s="15">
        <f t="shared" si="0"/>
        <v>45380</v>
      </c>
      <c r="H27" s="15">
        <f t="shared" si="0"/>
        <v>45394</v>
      </c>
      <c r="I27" s="15">
        <f t="shared" si="1"/>
        <v>45401</v>
      </c>
      <c r="J27" s="15">
        <f t="shared" si="2"/>
        <v>45402</v>
      </c>
      <c r="K27" s="15">
        <f t="shared" si="3"/>
        <v>45423</v>
      </c>
      <c r="L27" s="198">
        <f t="shared" si="4"/>
        <v>45437</v>
      </c>
      <c r="M27" s="198">
        <f t="shared" si="5"/>
        <v>45444</v>
      </c>
      <c r="N27" s="198">
        <f t="shared" si="6"/>
        <v>45458</v>
      </c>
      <c r="O27" s="198">
        <f t="shared" si="7"/>
        <v>45465</v>
      </c>
      <c r="P27" s="198">
        <f t="shared" si="8"/>
        <v>45475</v>
      </c>
      <c r="Q27" s="198">
        <f t="shared" si="9"/>
        <v>45489</v>
      </c>
      <c r="R27" s="198">
        <f t="shared" si="10"/>
        <v>45531</v>
      </c>
      <c r="S27" s="15">
        <f t="shared" si="12"/>
        <v>45561</v>
      </c>
      <c r="T27" s="15">
        <f t="shared" si="11"/>
        <v>45568</v>
      </c>
    </row>
    <row r="28" spans="1:20">
      <c r="A28" s="47"/>
      <c r="B28" s="201" t="s">
        <v>456</v>
      </c>
      <c r="C28" s="202">
        <v>160000</v>
      </c>
      <c r="D28" s="202">
        <v>160000</v>
      </c>
      <c r="E28" s="8" t="s">
        <v>28</v>
      </c>
      <c r="F28" s="15">
        <v>45383</v>
      </c>
      <c r="G28" s="15">
        <f t="shared" si="0"/>
        <v>45397</v>
      </c>
      <c r="H28" s="15">
        <f t="shared" si="0"/>
        <v>45411</v>
      </c>
      <c r="I28" s="15">
        <f t="shared" si="1"/>
        <v>45418</v>
      </c>
      <c r="J28" s="15">
        <f t="shared" si="2"/>
        <v>45419</v>
      </c>
      <c r="K28" s="15">
        <f t="shared" si="3"/>
        <v>45440</v>
      </c>
      <c r="L28" s="198">
        <f t="shared" si="4"/>
        <v>45454</v>
      </c>
      <c r="M28" s="198">
        <f t="shared" si="5"/>
        <v>45461</v>
      </c>
      <c r="N28" s="198">
        <f t="shared" si="6"/>
        <v>45475</v>
      </c>
      <c r="O28" s="198">
        <f t="shared" si="7"/>
        <v>45482</v>
      </c>
      <c r="P28" s="198">
        <f t="shared" si="8"/>
        <v>45492</v>
      </c>
      <c r="Q28" s="198">
        <f t="shared" si="9"/>
        <v>45506</v>
      </c>
      <c r="R28" s="198">
        <f t="shared" si="10"/>
        <v>45548</v>
      </c>
      <c r="S28" s="15">
        <f t="shared" si="12"/>
        <v>45578</v>
      </c>
      <c r="T28" s="15">
        <f t="shared" si="11"/>
        <v>45585</v>
      </c>
    </row>
    <row r="29" spans="1:20">
      <c r="A29" s="47"/>
      <c r="B29" s="201" t="s">
        <v>690</v>
      </c>
      <c r="C29" s="202">
        <v>50000</v>
      </c>
      <c r="D29" s="202">
        <v>50000</v>
      </c>
      <c r="E29" s="8" t="s">
        <v>28</v>
      </c>
      <c r="F29" s="15">
        <v>45446</v>
      </c>
      <c r="G29" s="15">
        <f t="shared" si="0"/>
        <v>45460</v>
      </c>
      <c r="H29" s="15">
        <f t="shared" si="0"/>
        <v>45474</v>
      </c>
      <c r="I29" s="15">
        <f t="shared" si="1"/>
        <v>45481</v>
      </c>
      <c r="J29" s="15">
        <f t="shared" si="2"/>
        <v>45482</v>
      </c>
      <c r="K29" s="15">
        <f t="shared" si="3"/>
        <v>45503</v>
      </c>
      <c r="L29" s="198">
        <f t="shared" si="4"/>
        <v>45517</v>
      </c>
      <c r="M29" s="198">
        <f t="shared" si="5"/>
        <v>45524</v>
      </c>
      <c r="N29" s="198">
        <f t="shared" si="6"/>
        <v>45538</v>
      </c>
      <c r="O29" s="198">
        <f t="shared" si="7"/>
        <v>45545</v>
      </c>
      <c r="P29" s="198">
        <f t="shared" si="8"/>
        <v>45555</v>
      </c>
      <c r="Q29" s="198">
        <f t="shared" si="9"/>
        <v>45569</v>
      </c>
      <c r="R29" s="198">
        <f t="shared" si="10"/>
        <v>45611</v>
      </c>
      <c r="S29" s="15">
        <f t="shared" si="12"/>
        <v>45641</v>
      </c>
      <c r="T29" s="15">
        <f t="shared" si="11"/>
        <v>45648</v>
      </c>
    </row>
    <row r="30" spans="1:20">
      <c r="A30" s="47"/>
      <c r="B30" s="201" t="s">
        <v>691</v>
      </c>
      <c r="C30" s="202">
        <v>100000</v>
      </c>
      <c r="D30" s="202">
        <v>100000</v>
      </c>
      <c r="E30" s="8" t="s">
        <v>28</v>
      </c>
      <c r="F30" s="15">
        <v>45474</v>
      </c>
      <c r="G30" s="15">
        <f t="shared" si="0"/>
        <v>45488</v>
      </c>
      <c r="H30" s="15">
        <f t="shared" si="0"/>
        <v>45502</v>
      </c>
      <c r="I30" s="15">
        <f t="shared" si="1"/>
        <v>45509</v>
      </c>
      <c r="J30" s="15">
        <f t="shared" si="2"/>
        <v>45510</v>
      </c>
      <c r="K30" s="15">
        <f t="shared" si="3"/>
        <v>45531</v>
      </c>
      <c r="L30" s="198">
        <f t="shared" si="4"/>
        <v>45545</v>
      </c>
      <c r="M30" s="198">
        <f t="shared" si="5"/>
        <v>45552</v>
      </c>
      <c r="N30" s="198">
        <f t="shared" si="6"/>
        <v>45566</v>
      </c>
      <c r="O30" s="198">
        <f t="shared" si="7"/>
        <v>45573</v>
      </c>
      <c r="P30" s="198">
        <f t="shared" si="8"/>
        <v>45583</v>
      </c>
      <c r="Q30" s="198">
        <f t="shared" si="9"/>
        <v>45597</v>
      </c>
      <c r="R30" s="198">
        <f t="shared" si="10"/>
        <v>45639</v>
      </c>
      <c r="S30" s="15">
        <f t="shared" si="12"/>
        <v>45669</v>
      </c>
      <c r="T30" s="15">
        <f t="shared" si="11"/>
        <v>45676</v>
      </c>
    </row>
    <row r="31" spans="1:20">
      <c r="A31" s="47"/>
      <c r="B31" s="201" t="s">
        <v>463</v>
      </c>
      <c r="C31" s="202">
        <v>150000</v>
      </c>
      <c r="D31" s="202">
        <v>150000</v>
      </c>
      <c r="E31" s="8" t="s">
        <v>28</v>
      </c>
      <c r="F31" s="15">
        <v>45658</v>
      </c>
      <c r="G31" s="15">
        <f t="shared" si="0"/>
        <v>45672</v>
      </c>
      <c r="H31" s="15">
        <f t="shared" si="0"/>
        <v>45686</v>
      </c>
      <c r="I31" s="15">
        <f t="shared" si="1"/>
        <v>45693</v>
      </c>
      <c r="J31" s="15">
        <f t="shared" si="2"/>
        <v>45694</v>
      </c>
      <c r="K31" s="15">
        <f t="shared" si="3"/>
        <v>45715</v>
      </c>
      <c r="L31" s="198">
        <f t="shared" si="4"/>
        <v>45729</v>
      </c>
      <c r="M31" s="198">
        <f t="shared" si="5"/>
        <v>45736</v>
      </c>
      <c r="N31" s="198">
        <f t="shared" si="6"/>
        <v>45750</v>
      </c>
      <c r="O31" s="198">
        <f t="shared" si="7"/>
        <v>45757</v>
      </c>
      <c r="P31" s="198">
        <f t="shared" si="8"/>
        <v>45767</v>
      </c>
      <c r="Q31" s="198">
        <f t="shared" si="9"/>
        <v>45781</v>
      </c>
      <c r="R31" s="198">
        <f t="shared" si="10"/>
        <v>45823</v>
      </c>
      <c r="S31" s="15">
        <f t="shared" si="12"/>
        <v>45853</v>
      </c>
      <c r="T31" s="15">
        <f t="shared" si="11"/>
        <v>45860</v>
      </c>
    </row>
    <row r="32" spans="1:20">
      <c r="A32" s="47"/>
      <c r="B32" s="201" t="s">
        <v>692</v>
      </c>
      <c r="C32" s="202">
        <v>110000</v>
      </c>
      <c r="D32" s="202">
        <v>110000</v>
      </c>
      <c r="E32" s="8" t="s">
        <v>28</v>
      </c>
      <c r="F32" s="15">
        <v>45383</v>
      </c>
      <c r="G32" s="15">
        <f t="shared" si="0"/>
        <v>45397</v>
      </c>
      <c r="H32" s="15">
        <f t="shared" si="0"/>
        <v>45411</v>
      </c>
      <c r="I32" s="15">
        <f t="shared" si="1"/>
        <v>45418</v>
      </c>
      <c r="J32" s="15">
        <f t="shared" si="2"/>
        <v>45419</v>
      </c>
      <c r="K32" s="15">
        <f t="shared" si="3"/>
        <v>45440</v>
      </c>
      <c r="L32" s="198">
        <f t="shared" si="4"/>
        <v>45454</v>
      </c>
      <c r="M32" s="198">
        <f t="shared" si="5"/>
        <v>45461</v>
      </c>
      <c r="N32" s="198">
        <f t="shared" si="6"/>
        <v>45475</v>
      </c>
      <c r="O32" s="198">
        <f t="shared" si="7"/>
        <v>45482</v>
      </c>
      <c r="P32" s="198">
        <f t="shared" si="8"/>
        <v>45492</v>
      </c>
      <c r="Q32" s="198">
        <f t="shared" si="9"/>
        <v>45506</v>
      </c>
      <c r="R32" s="198">
        <f t="shared" si="10"/>
        <v>45548</v>
      </c>
      <c r="S32" s="15">
        <f t="shared" si="12"/>
        <v>45578</v>
      </c>
      <c r="T32" s="15">
        <f t="shared" si="11"/>
        <v>45585</v>
      </c>
    </row>
    <row r="33" spans="1:20">
      <c r="A33" s="47"/>
      <c r="B33" s="201" t="s">
        <v>464</v>
      </c>
      <c r="C33" s="202">
        <v>120000</v>
      </c>
      <c r="D33" s="202">
        <v>120000</v>
      </c>
      <c r="E33" s="8" t="s">
        <v>28</v>
      </c>
      <c r="F33" s="15">
        <v>45446</v>
      </c>
      <c r="G33" s="15">
        <f t="shared" si="0"/>
        <v>45460</v>
      </c>
      <c r="H33" s="15">
        <f t="shared" si="0"/>
        <v>45474</v>
      </c>
      <c r="I33" s="15">
        <f t="shared" si="1"/>
        <v>45481</v>
      </c>
      <c r="J33" s="15">
        <f t="shared" si="2"/>
        <v>45482</v>
      </c>
      <c r="K33" s="15">
        <f t="shared" si="3"/>
        <v>45503</v>
      </c>
      <c r="L33" s="198">
        <f t="shared" si="4"/>
        <v>45517</v>
      </c>
      <c r="M33" s="198">
        <f t="shared" si="5"/>
        <v>45524</v>
      </c>
      <c r="N33" s="198">
        <f t="shared" si="6"/>
        <v>45538</v>
      </c>
      <c r="O33" s="198">
        <f t="shared" si="7"/>
        <v>45545</v>
      </c>
      <c r="P33" s="198">
        <f t="shared" si="8"/>
        <v>45555</v>
      </c>
      <c r="Q33" s="198">
        <f t="shared" si="9"/>
        <v>45569</v>
      </c>
      <c r="R33" s="198">
        <f t="shared" si="10"/>
        <v>45611</v>
      </c>
      <c r="S33" s="15">
        <f t="shared" si="12"/>
        <v>45641</v>
      </c>
      <c r="T33" s="15">
        <f t="shared" si="11"/>
        <v>45648</v>
      </c>
    </row>
    <row r="34" ht="55.5" customHeight="1" spans="1:20">
      <c r="A34" s="47"/>
      <c r="B34" s="203" t="s">
        <v>693</v>
      </c>
      <c r="C34" s="204">
        <v>1400000</v>
      </c>
      <c r="D34" s="204">
        <v>1400000</v>
      </c>
      <c r="E34" s="8" t="s">
        <v>570</v>
      </c>
      <c r="F34" s="15">
        <v>45439</v>
      </c>
      <c r="G34" s="15">
        <f>F34+14</f>
        <v>45453</v>
      </c>
      <c r="H34" s="15">
        <f t="shared" si="0"/>
        <v>45467</v>
      </c>
      <c r="I34" s="15">
        <f t="shared" si="1"/>
        <v>45474</v>
      </c>
      <c r="J34" s="15">
        <f t="shared" si="2"/>
        <v>45475</v>
      </c>
      <c r="K34" s="15">
        <f t="shared" si="3"/>
        <v>45496</v>
      </c>
      <c r="L34" s="198">
        <f t="shared" si="4"/>
        <v>45510</v>
      </c>
      <c r="M34" s="198">
        <f t="shared" si="5"/>
        <v>45517</v>
      </c>
      <c r="N34" s="198">
        <f t="shared" si="6"/>
        <v>45531</v>
      </c>
      <c r="O34" s="198">
        <f t="shared" si="7"/>
        <v>45538</v>
      </c>
      <c r="P34" s="198">
        <f t="shared" si="8"/>
        <v>45548</v>
      </c>
      <c r="Q34" s="198">
        <f t="shared" si="9"/>
        <v>45562</v>
      </c>
      <c r="R34" s="198">
        <f t="shared" si="10"/>
        <v>45604</v>
      </c>
      <c r="S34" s="15">
        <f t="shared" si="12"/>
        <v>45634</v>
      </c>
      <c r="T34" s="15">
        <f t="shared" si="11"/>
        <v>45641</v>
      </c>
    </row>
    <row r="35" ht="36" spans="1:20">
      <c r="A35" s="47"/>
      <c r="B35" s="203" t="s">
        <v>694</v>
      </c>
      <c r="C35" s="204">
        <v>500000</v>
      </c>
      <c r="D35" s="204">
        <v>500000</v>
      </c>
      <c r="E35" s="8" t="s">
        <v>570</v>
      </c>
      <c r="F35" s="15">
        <v>45460</v>
      </c>
      <c r="G35" s="15">
        <f>F35+14</f>
        <v>45474</v>
      </c>
      <c r="H35" s="15">
        <f t="shared" si="0"/>
        <v>45488</v>
      </c>
      <c r="I35" s="15">
        <f t="shared" si="1"/>
        <v>45495</v>
      </c>
      <c r="J35" s="15">
        <f t="shared" si="2"/>
        <v>45496</v>
      </c>
      <c r="K35" s="15">
        <f t="shared" si="3"/>
        <v>45517</v>
      </c>
      <c r="L35" s="198">
        <f t="shared" si="4"/>
        <v>45531</v>
      </c>
      <c r="M35" s="198">
        <f t="shared" si="5"/>
        <v>45538</v>
      </c>
      <c r="N35" s="198">
        <f t="shared" si="6"/>
        <v>45552</v>
      </c>
      <c r="O35" s="198">
        <f t="shared" si="7"/>
        <v>45559</v>
      </c>
      <c r="P35" s="198">
        <f t="shared" si="8"/>
        <v>45569</v>
      </c>
      <c r="Q35" s="198">
        <f t="shared" si="9"/>
        <v>45583</v>
      </c>
      <c r="R35" s="198">
        <f t="shared" si="10"/>
        <v>45625</v>
      </c>
      <c r="S35" s="15">
        <f t="shared" si="12"/>
        <v>45655</v>
      </c>
      <c r="T35" s="15">
        <f t="shared" si="11"/>
        <v>45662</v>
      </c>
    </row>
    <row r="36" spans="1:20">
      <c r="A36" s="47"/>
      <c r="B36" s="205" t="s">
        <v>695</v>
      </c>
      <c r="C36" s="204">
        <v>250000</v>
      </c>
      <c r="D36" s="204">
        <v>250000</v>
      </c>
      <c r="E36" s="8" t="s">
        <v>28</v>
      </c>
      <c r="F36" s="15">
        <v>45418</v>
      </c>
      <c r="G36" s="15">
        <f t="shared" si="0"/>
        <v>45432</v>
      </c>
      <c r="H36" s="15">
        <f t="shared" si="0"/>
        <v>45446</v>
      </c>
      <c r="I36" s="15">
        <f t="shared" si="1"/>
        <v>45453</v>
      </c>
      <c r="J36" s="15">
        <f t="shared" si="2"/>
        <v>45454</v>
      </c>
      <c r="K36" s="15">
        <f t="shared" si="3"/>
        <v>45475</v>
      </c>
      <c r="L36" s="198">
        <f t="shared" si="4"/>
        <v>45489</v>
      </c>
      <c r="M36" s="198">
        <f t="shared" si="5"/>
        <v>45496</v>
      </c>
      <c r="N36" s="198">
        <f t="shared" si="6"/>
        <v>45510</v>
      </c>
      <c r="O36" s="198">
        <f t="shared" si="7"/>
        <v>45517</v>
      </c>
      <c r="P36" s="198">
        <f t="shared" si="8"/>
        <v>45527</v>
      </c>
      <c r="Q36" s="198">
        <f t="shared" si="9"/>
        <v>45541</v>
      </c>
      <c r="R36" s="198">
        <f t="shared" si="10"/>
        <v>45583</v>
      </c>
      <c r="S36" s="15">
        <f t="shared" si="12"/>
        <v>45613</v>
      </c>
      <c r="T36" s="15">
        <f t="shared" si="11"/>
        <v>45620</v>
      </c>
    </row>
    <row r="37" spans="1:20">
      <c r="A37" s="47"/>
      <c r="B37" s="205" t="s">
        <v>491</v>
      </c>
      <c r="C37" s="204">
        <v>70000</v>
      </c>
      <c r="D37" s="204">
        <v>70000</v>
      </c>
      <c r="E37" s="8" t="s">
        <v>28</v>
      </c>
      <c r="F37" s="15">
        <v>45611</v>
      </c>
      <c r="G37" s="15">
        <f t="shared" si="0"/>
        <v>45625</v>
      </c>
      <c r="H37" s="15">
        <f t="shared" si="0"/>
        <v>45639</v>
      </c>
      <c r="I37" s="15">
        <f t="shared" si="1"/>
        <v>45646</v>
      </c>
      <c r="J37" s="15">
        <f t="shared" si="2"/>
        <v>45647</v>
      </c>
      <c r="K37" s="15">
        <f t="shared" si="3"/>
        <v>45668</v>
      </c>
      <c r="L37" s="198">
        <f t="shared" si="4"/>
        <v>45682</v>
      </c>
      <c r="M37" s="198">
        <f t="shared" si="5"/>
        <v>45689</v>
      </c>
      <c r="N37" s="198">
        <f t="shared" si="6"/>
        <v>45703</v>
      </c>
      <c r="O37" s="198">
        <f t="shared" si="7"/>
        <v>45710</v>
      </c>
      <c r="P37" s="198">
        <f t="shared" si="8"/>
        <v>45720</v>
      </c>
      <c r="Q37" s="198">
        <f t="shared" si="9"/>
        <v>45734</v>
      </c>
      <c r="R37" s="198">
        <f t="shared" si="10"/>
        <v>45776</v>
      </c>
      <c r="S37" s="15">
        <f t="shared" si="12"/>
        <v>45806</v>
      </c>
      <c r="T37" s="15">
        <f t="shared" si="11"/>
        <v>45813</v>
      </c>
    </row>
    <row r="38" spans="1:20">
      <c r="A38" s="47"/>
      <c r="B38" s="206" t="s">
        <v>495</v>
      </c>
      <c r="C38" s="204">
        <v>130000</v>
      </c>
      <c r="D38" s="204">
        <v>130000</v>
      </c>
      <c r="E38" s="8" t="s">
        <v>28</v>
      </c>
      <c r="F38" s="15">
        <v>45444</v>
      </c>
      <c r="G38" s="15">
        <f t="shared" si="0"/>
        <v>45458</v>
      </c>
      <c r="H38" s="15">
        <f t="shared" si="0"/>
        <v>45472</v>
      </c>
      <c r="I38" s="15">
        <f t="shared" si="1"/>
        <v>45479</v>
      </c>
      <c r="J38" s="15">
        <f t="shared" si="2"/>
        <v>45480</v>
      </c>
      <c r="K38" s="15">
        <f t="shared" si="3"/>
        <v>45501</v>
      </c>
      <c r="L38" s="198">
        <f t="shared" si="4"/>
        <v>45515</v>
      </c>
      <c r="M38" s="198">
        <f t="shared" si="5"/>
        <v>45522</v>
      </c>
      <c r="N38" s="198">
        <f t="shared" si="6"/>
        <v>45536</v>
      </c>
      <c r="O38" s="198">
        <f t="shared" si="7"/>
        <v>45543</v>
      </c>
      <c r="P38" s="198">
        <f t="shared" si="8"/>
        <v>45553</v>
      </c>
      <c r="Q38" s="198">
        <f t="shared" si="9"/>
        <v>45567</v>
      </c>
      <c r="R38" s="198">
        <f t="shared" si="10"/>
        <v>45609</v>
      </c>
      <c r="S38" s="15">
        <f t="shared" si="12"/>
        <v>45639</v>
      </c>
      <c r="T38" s="15">
        <f t="shared" si="11"/>
        <v>45646</v>
      </c>
    </row>
    <row r="39" spans="1:20">
      <c r="A39" s="47"/>
      <c r="B39" s="206" t="s">
        <v>696</v>
      </c>
      <c r="C39" s="204">
        <v>120000</v>
      </c>
      <c r="D39" s="204">
        <v>120000</v>
      </c>
      <c r="E39" s="8" t="s">
        <v>28</v>
      </c>
      <c r="F39" s="15">
        <v>45627</v>
      </c>
      <c r="G39" s="15">
        <f t="shared" si="0"/>
        <v>45641</v>
      </c>
      <c r="H39" s="15">
        <f t="shared" si="0"/>
        <v>45655</v>
      </c>
      <c r="I39" s="15">
        <f t="shared" si="1"/>
        <v>45662</v>
      </c>
      <c r="J39" s="15">
        <f t="shared" si="2"/>
        <v>45663</v>
      </c>
      <c r="K39" s="15">
        <f t="shared" si="3"/>
        <v>45684</v>
      </c>
      <c r="L39" s="198">
        <f t="shared" si="4"/>
        <v>45698</v>
      </c>
      <c r="M39" s="198">
        <f t="shared" si="5"/>
        <v>45705</v>
      </c>
      <c r="N39" s="198">
        <f t="shared" si="6"/>
        <v>45719</v>
      </c>
      <c r="O39" s="198">
        <f t="shared" si="7"/>
        <v>45726</v>
      </c>
      <c r="P39" s="198">
        <f t="shared" si="8"/>
        <v>45736</v>
      </c>
      <c r="Q39" s="198">
        <f t="shared" si="9"/>
        <v>45750</v>
      </c>
      <c r="R39" s="198">
        <f t="shared" si="10"/>
        <v>45792</v>
      </c>
      <c r="S39" s="15">
        <f t="shared" si="12"/>
        <v>45822</v>
      </c>
      <c r="T39" s="15">
        <f t="shared" si="11"/>
        <v>45829</v>
      </c>
    </row>
    <row r="40" spans="1:20">
      <c r="A40" s="47"/>
      <c r="B40" s="206" t="s">
        <v>496</v>
      </c>
      <c r="C40" s="204">
        <v>6000</v>
      </c>
      <c r="D40" s="204">
        <v>6000</v>
      </c>
      <c r="E40" s="8" t="s">
        <v>28</v>
      </c>
      <c r="F40" s="15">
        <v>45478</v>
      </c>
      <c r="G40" s="15">
        <f t="shared" si="0"/>
        <v>45492</v>
      </c>
      <c r="H40" s="15">
        <f t="shared" si="0"/>
        <v>45506</v>
      </c>
      <c r="I40" s="15">
        <f t="shared" si="1"/>
        <v>45513</v>
      </c>
      <c r="J40" s="15">
        <f t="shared" si="2"/>
        <v>45514</v>
      </c>
      <c r="K40" s="15">
        <f t="shared" si="3"/>
        <v>45535</v>
      </c>
      <c r="L40" s="198">
        <f t="shared" si="4"/>
        <v>45549</v>
      </c>
      <c r="M40" s="198">
        <f t="shared" si="5"/>
        <v>45556</v>
      </c>
      <c r="N40" s="198">
        <f t="shared" si="6"/>
        <v>45570</v>
      </c>
      <c r="O40" s="198">
        <f t="shared" si="7"/>
        <v>45577</v>
      </c>
      <c r="P40" s="198">
        <f t="shared" si="8"/>
        <v>45587</v>
      </c>
      <c r="Q40" s="198">
        <f t="shared" si="9"/>
        <v>45601</v>
      </c>
      <c r="R40" s="198">
        <f t="shared" si="10"/>
        <v>45643</v>
      </c>
      <c r="S40" s="15">
        <f t="shared" si="12"/>
        <v>45673</v>
      </c>
      <c r="T40" s="15">
        <f t="shared" si="11"/>
        <v>45680</v>
      </c>
    </row>
    <row r="41" spans="1:20">
      <c r="A41" s="47"/>
      <c r="B41" s="206" t="s">
        <v>697</v>
      </c>
      <c r="C41" s="204">
        <v>48000</v>
      </c>
      <c r="D41" s="204">
        <v>48000</v>
      </c>
      <c r="E41" s="8" t="s">
        <v>28</v>
      </c>
      <c r="F41" s="15">
        <v>45597</v>
      </c>
      <c r="G41" s="15">
        <f t="shared" si="0"/>
        <v>45611</v>
      </c>
      <c r="H41" s="15">
        <f t="shared" si="0"/>
        <v>45625</v>
      </c>
      <c r="I41" s="15">
        <f t="shared" si="1"/>
        <v>45632</v>
      </c>
      <c r="J41" s="15">
        <f t="shared" si="2"/>
        <v>45633</v>
      </c>
      <c r="K41" s="15">
        <f t="shared" si="3"/>
        <v>45654</v>
      </c>
      <c r="L41" s="198">
        <f t="shared" si="4"/>
        <v>45668</v>
      </c>
      <c r="M41" s="198">
        <f t="shared" si="5"/>
        <v>45675</v>
      </c>
      <c r="N41" s="198">
        <f t="shared" si="6"/>
        <v>45689</v>
      </c>
      <c r="O41" s="198">
        <f t="shared" si="7"/>
        <v>45696</v>
      </c>
      <c r="P41" s="198">
        <f t="shared" si="8"/>
        <v>45706</v>
      </c>
      <c r="Q41" s="198">
        <f t="shared" si="9"/>
        <v>45720</v>
      </c>
      <c r="R41" s="198">
        <f t="shared" si="10"/>
        <v>45762</v>
      </c>
      <c r="S41" s="15">
        <f t="shared" si="12"/>
        <v>45792</v>
      </c>
      <c r="T41" s="15">
        <f t="shared" si="11"/>
        <v>45799</v>
      </c>
    </row>
    <row r="42" spans="1:20">
      <c r="A42" s="47"/>
      <c r="B42" s="206" t="s">
        <v>698</v>
      </c>
      <c r="C42" s="204">
        <v>80000</v>
      </c>
      <c r="D42" s="204">
        <v>80000</v>
      </c>
      <c r="E42" s="8" t="s">
        <v>28</v>
      </c>
      <c r="F42" s="15">
        <v>45478</v>
      </c>
      <c r="G42" s="15">
        <f t="shared" si="0"/>
        <v>45492</v>
      </c>
      <c r="H42" s="15">
        <f t="shared" si="0"/>
        <v>45506</v>
      </c>
      <c r="I42" s="15">
        <f t="shared" si="1"/>
        <v>45513</v>
      </c>
      <c r="J42" s="15">
        <f t="shared" si="2"/>
        <v>45514</v>
      </c>
      <c r="K42" s="15">
        <f t="shared" si="3"/>
        <v>45535</v>
      </c>
      <c r="L42" s="198">
        <f t="shared" si="4"/>
        <v>45549</v>
      </c>
      <c r="M42" s="198">
        <f t="shared" si="5"/>
        <v>45556</v>
      </c>
      <c r="N42" s="198">
        <f t="shared" si="6"/>
        <v>45570</v>
      </c>
      <c r="O42" s="198">
        <f t="shared" si="7"/>
        <v>45577</v>
      </c>
      <c r="P42" s="198">
        <f t="shared" si="8"/>
        <v>45587</v>
      </c>
      <c r="Q42" s="198">
        <f t="shared" si="9"/>
        <v>45601</v>
      </c>
      <c r="R42" s="198">
        <f t="shared" si="10"/>
        <v>45643</v>
      </c>
      <c r="S42" s="15">
        <f t="shared" si="12"/>
        <v>45673</v>
      </c>
      <c r="T42" s="15">
        <f t="shared" si="11"/>
        <v>45680</v>
      </c>
    </row>
    <row r="43" spans="1:20">
      <c r="A43" s="47"/>
      <c r="B43" s="206" t="s">
        <v>498</v>
      </c>
      <c r="C43" s="204">
        <v>95000</v>
      </c>
      <c r="D43" s="204">
        <v>95000</v>
      </c>
      <c r="E43" s="8" t="s">
        <v>28</v>
      </c>
      <c r="F43" s="15">
        <v>45611</v>
      </c>
      <c r="G43" s="15">
        <f t="shared" si="0"/>
        <v>45625</v>
      </c>
      <c r="H43" s="15">
        <f t="shared" si="0"/>
        <v>45639</v>
      </c>
      <c r="I43" s="15">
        <f t="shared" si="1"/>
        <v>45646</v>
      </c>
      <c r="J43" s="15">
        <f t="shared" si="2"/>
        <v>45647</v>
      </c>
      <c r="K43" s="15">
        <f t="shared" si="3"/>
        <v>45668</v>
      </c>
      <c r="L43" s="198">
        <f t="shared" si="4"/>
        <v>45682</v>
      </c>
      <c r="M43" s="198">
        <f t="shared" si="5"/>
        <v>45689</v>
      </c>
      <c r="N43" s="198">
        <f t="shared" si="6"/>
        <v>45703</v>
      </c>
      <c r="O43" s="198">
        <f t="shared" si="7"/>
        <v>45710</v>
      </c>
      <c r="P43" s="198">
        <f t="shared" si="8"/>
        <v>45720</v>
      </c>
      <c r="Q43" s="198">
        <f t="shared" si="9"/>
        <v>45734</v>
      </c>
      <c r="R43" s="198">
        <f t="shared" si="10"/>
        <v>45776</v>
      </c>
      <c r="S43" s="15">
        <f t="shared" si="12"/>
        <v>45806</v>
      </c>
      <c r="T43" s="15">
        <f t="shared" si="11"/>
        <v>45813</v>
      </c>
    </row>
    <row r="44" spans="1:20">
      <c r="A44" s="47"/>
      <c r="B44" s="205" t="s">
        <v>699</v>
      </c>
      <c r="C44" s="204">
        <v>90000</v>
      </c>
      <c r="D44" s="204">
        <v>90000</v>
      </c>
      <c r="E44" s="8" t="s">
        <v>28</v>
      </c>
      <c r="F44" s="15">
        <v>45439</v>
      </c>
      <c r="G44" s="15">
        <f t="shared" si="0"/>
        <v>45453</v>
      </c>
      <c r="H44" s="15">
        <f t="shared" si="0"/>
        <v>45467</v>
      </c>
      <c r="I44" s="15">
        <f t="shared" si="1"/>
        <v>45474</v>
      </c>
      <c r="J44" s="15">
        <f t="shared" si="2"/>
        <v>45475</v>
      </c>
      <c r="K44" s="15">
        <f t="shared" si="3"/>
        <v>45496</v>
      </c>
      <c r="L44" s="198">
        <f t="shared" si="4"/>
        <v>45510</v>
      </c>
      <c r="M44" s="198">
        <f t="shared" si="5"/>
        <v>45517</v>
      </c>
      <c r="N44" s="198">
        <f t="shared" si="6"/>
        <v>45531</v>
      </c>
      <c r="O44" s="198">
        <f t="shared" si="7"/>
        <v>45538</v>
      </c>
      <c r="P44" s="198">
        <f t="shared" si="8"/>
        <v>45548</v>
      </c>
      <c r="Q44" s="198">
        <f t="shared" si="9"/>
        <v>45562</v>
      </c>
      <c r="R44" s="198">
        <f t="shared" si="10"/>
        <v>45604</v>
      </c>
      <c r="S44" s="15">
        <f t="shared" si="12"/>
        <v>45634</v>
      </c>
      <c r="T44" s="15">
        <f t="shared" si="11"/>
        <v>45641</v>
      </c>
    </row>
    <row r="45" spans="1:20">
      <c r="A45" s="47"/>
      <c r="B45" s="206" t="s">
        <v>459</v>
      </c>
      <c r="C45" s="204">
        <v>60000</v>
      </c>
      <c r="D45" s="204">
        <v>60000</v>
      </c>
      <c r="E45" s="8" t="s">
        <v>28</v>
      </c>
      <c r="F45" s="15">
        <v>45536</v>
      </c>
      <c r="G45" s="15">
        <f t="shared" si="0"/>
        <v>45550</v>
      </c>
      <c r="H45" s="15">
        <f t="shared" si="0"/>
        <v>45564</v>
      </c>
      <c r="I45" s="15">
        <f t="shared" si="1"/>
        <v>45571</v>
      </c>
      <c r="J45" s="15">
        <f t="shared" si="2"/>
        <v>45572</v>
      </c>
      <c r="K45" s="15">
        <f t="shared" si="3"/>
        <v>45593</v>
      </c>
      <c r="L45" s="198">
        <f t="shared" si="4"/>
        <v>45607</v>
      </c>
      <c r="M45" s="198">
        <f t="shared" si="5"/>
        <v>45614</v>
      </c>
      <c r="N45" s="198">
        <f t="shared" si="6"/>
        <v>45628</v>
      </c>
      <c r="O45" s="198">
        <f t="shared" si="7"/>
        <v>45635</v>
      </c>
      <c r="P45" s="198">
        <f t="shared" si="8"/>
        <v>45645</v>
      </c>
      <c r="Q45" s="198">
        <f t="shared" si="9"/>
        <v>45659</v>
      </c>
      <c r="R45" s="198">
        <f t="shared" si="10"/>
        <v>45701</v>
      </c>
      <c r="S45" s="15">
        <f t="shared" si="12"/>
        <v>45731</v>
      </c>
      <c r="T45" s="15">
        <f t="shared" si="11"/>
        <v>45738</v>
      </c>
    </row>
    <row r="46" spans="1:20">
      <c r="A46" s="47"/>
      <c r="B46" s="206" t="s">
        <v>700</v>
      </c>
      <c r="C46" s="204">
        <v>20000</v>
      </c>
      <c r="D46" s="204">
        <v>20000</v>
      </c>
      <c r="E46" s="8" t="s">
        <v>28</v>
      </c>
      <c r="F46" s="15">
        <v>45446</v>
      </c>
      <c r="G46" s="15">
        <f t="shared" si="0"/>
        <v>45460</v>
      </c>
      <c r="H46" s="15">
        <f t="shared" si="0"/>
        <v>45474</v>
      </c>
      <c r="I46" s="15">
        <f t="shared" si="1"/>
        <v>45481</v>
      </c>
      <c r="J46" s="15">
        <f t="shared" si="2"/>
        <v>45482</v>
      </c>
      <c r="K46" s="15">
        <f t="shared" si="3"/>
        <v>45503</v>
      </c>
      <c r="L46" s="198">
        <f t="shared" si="4"/>
        <v>45517</v>
      </c>
      <c r="M46" s="198">
        <f t="shared" si="5"/>
        <v>45524</v>
      </c>
      <c r="N46" s="198">
        <f t="shared" si="6"/>
        <v>45538</v>
      </c>
      <c r="O46" s="198">
        <f t="shared" si="7"/>
        <v>45545</v>
      </c>
      <c r="P46" s="198">
        <f t="shared" si="8"/>
        <v>45555</v>
      </c>
      <c r="Q46" s="198">
        <f t="shared" si="9"/>
        <v>45569</v>
      </c>
      <c r="R46" s="198">
        <f t="shared" si="10"/>
        <v>45611</v>
      </c>
      <c r="S46" s="15">
        <f t="shared" si="12"/>
        <v>45641</v>
      </c>
      <c r="T46" s="15">
        <f t="shared" si="11"/>
        <v>45648</v>
      </c>
    </row>
    <row r="47" spans="1:20">
      <c r="A47" s="47"/>
      <c r="B47" s="206" t="s">
        <v>500</v>
      </c>
      <c r="C47" s="204">
        <v>160000</v>
      </c>
      <c r="D47" s="204">
        <v>160000</v>
      </c>
      <c r="E47" s="8" t="s">
        <v>28</v>
      </c>
      <c r="F47" s="15">
        <v>45446</v>
      </c>
      <c r="G47" s="15">
        <f t="shared" si="0"/>
        <v>45460</v>
      </c>
      <c r="H47" s="15">
        <f t="shared" si="0"/>
        <v>45474</v>
      </c>
      <c r="I47" s="15">
        <f t="shared" si="1"/>
        <v>45481</v>
      </c>
      <c r="J47" s="15">
        <f t="shared" si="2"/>
        <v>45482</v>
      </c>
      <c r="K47" s="15">
        <f t="shared" si="3"/>
        <v>45503</v>
      </c>
      <c r="L47" s="198">
        <f t="shared" si="4"/>
        <v>45517</v>
      </c>
      <c r="M47" s="198">
        <f t="shared" si="5"/>
        <v>45524</v>
      </c>
      <c r="N47" s="198">
        <f t="shared" si="6"/>
        <v>45538</v>
      </c>
      <c r="O47" s="198">
        <f t="shared" si="7"/>
        <v>45545</v>
      </c>
      <c r="P47" s="198">
        <f t="shared" si="8"/>
        <v>45555</v>
      </c>
      <c r="Q47" s="198">
        <f t="shared" si="9"/>
        <v>45569</v>
      </c>
      <c r="R47" s="198">
        <f t="shared" si="10"/>
        <v>45611</v>
      </c>
      <c r="S47" s="15">
        <f t="shared" si="12"/>
        <v>45641</v>
      </c>
      <c r="T47" s="15">
        <f t="shared" si="11"/>
        <v>45648</v>
      </c>
    </row>
    <row r="48" spans="1:20">
      <c r="A48" s="47"/>
      <c r="B48" s="201" t="s">
        <v>501</v>
      </c>
      <c r="C48" s="204">
        <v>170000</v>
      </c>
      <c r="D48" s="204">
        <v>170000</v>
      </c>
      <c r="E48" s="8" t="s">
        <v>28</v>
      </c>
      <c r="F48" s="15">
        <v>45505</v>
      </c>
      <c r="G48" s="15">
        <f t="shared" si="0"/>
        <v>45519</v>
      </c>
      <c r="H48" s="15">
        <f t="shared" si="0"/>
        <v>45533</v>
      </c>
      <c r="I48" s="15">
        <f t="shared" si="1"/>
        <v>45540</v>
      </c>
      <c r="J48" s="15">
        <f t="shared" si="2"/>
        <v>45541</v>
      </c>
      <c r="K48" s="15">
        <f t="shared" si="3"/>
        <v>45562</v>
      </c>
      <c r="L48" s="198">
        <f t="shared" si="4"/>
        <v>45576</v>
      </c>
      <c r="M48" s="198">
        <f t="shared" si="5"/>
        <v>45583</v>
      </c>
      <c r="N48" s="198">
        <f t="shared" si="6"/>
        <v>45597</v>
      </c>
      <c r="O48" s="198">
        <f t="shared" si="7"/>
        <v>45604</v>
      </c>
      <c r="P48" s="198">
        <f t="shared" si="8"/>
        <v>45614</v>
      </c>
      <c r="Q48" s="198">
        <f t="shared" si="9"/>
        <v>45628</v>
      </c>
      <c r="R48" s="198">
        <f t="shared" si="10"/>
        <v>45670</v>
      </c>
      <c r="S48" s="15">
        <f t="shared" si="12"/>
        <v>45700</v>
      </c>
      <c r="T48" s="15">
        <f t="shared" si="11"/>
        <v>45707</v>
      </c>
    </row>
    <row r="49" spans="1:20">
      <c r="A49" s="47"/>
      <c r="B49" s="201" t="s">
        <v>502</v>
      </c>
      <c r="C49" s="204">
        <v>170000</v>
      </c>
      <c r="D49" s="204">
        <v>170000</v>
      </c>
      <c r="E49" s="8" t="s">
        <v>28</v>
      </c>
      <c r="F49" s="15">
        <v>45505</v>
      </c>
      <c r="G49" s="15">
        <f t="shared" si="0"/>
        <v>45519</v>
      </c>
      <c r="H49" s="15">
        <f t="shared" si="0"/>
        <v>45533</v>
      </c>
      <c r="I49" s="15">
        <f t="shared" si="1"/>
        <v>45540</v>
      </c>
      <c r="J49" s="15">
        <f t="shared" si="2"/>
        <v>45541</v>
      </c>
      <c r="K49" s="15">
        <f t="shared" si="3"/>
        <v>45562</v>
      </c>
      <c r="L49" s="198">
        <f t="shared" si="4"/>
        <v>45576</v>
      </c>
      <c r="M49" s="198">
        <f t="shared" si="5"/>
        <v>45583</v>
      </c>
      <c r="N49" s="198">
        <f t="shared" si="6"/>
        <v>45597</v>
      </c>
      <c r="O49" s="198">
        <f t="shared" si="7"/>
        <v>45604</v>
      </c>
      <c r="P49" s="198">
        <f t="shared" si="8"/>
        <v>45614</v>
      </c>
      <c r="Q49" s="198">
        <f t="shared" si="9"/>
        <v>45628</v>
      </c>
      <c r="R49" s="198">
        <f t="shared" si="10"/>
        <v>45670</v>
      </c>
      <c r="S49" s="15">
        <f t="shared" si="12"/>
        <v>45700</v>
      </c>
      <c r="T49" s="15">
        <f t="shared" si="11"/>
        <v>45707</v>
      </c>
    </row>
    <row r="50" spans="1:20">
      <c r="A50" s="47"/>
      <c r="B50" s="201" t="s">
        <v>503</v>
      </c>
      <c r="C50" s="204">
        <v>170000</v>
      </c>
      <c r="D50" s="204">
        <v>170000</v>
      </c>
      <c r="E50" s="8" t="s">
        <v>28</v>
      </c>
      <c r="F50" s="15">
        <v>45505</v>
      </c>
      <c r="G50" s="15">
        <f t="shared" si="0"/>
        <v>45519</v>
      </c>
      <c r="H50" s="15">
        <f t="shared" si="0"/>
        <v>45533</v>
      </c>
      <c r="I50" s="15">
        <f t="shared" si="1"/>
        <v>45540</v>
      </c>
      <c r="J50" s="15">
        <f t="shared" si="2"/>
        <v>45541</v>
      </c>
      <c r="K50" s="15">
        <f t="shared" si="3"/>
        <v>45562</v>
      </c>
      <c r="L50" s="198">
        <f t="shared" si="4"/>
        <v>45576</v>
      </c>
      <c r="M50" s="198">
        <f t="shared" si="5"/>
        <v>45583</v>
      </c>
      <c r="N50" s="198">
        <f t="shared" si="6"/>
        <v>45597</v>
      </c>
      <c r="O50" s="198">
        <f t="shared" si="7"/>
        <v>45604</v>
      </c>
      <c r="P50" s="198">
        <f t="shared" si="8"/>
        <v>45614</v>
      </c>
      <c r="Q50" s="198">
        <f t="shared" si="9"/>
        <v>45628</v>
      </c>
      <c r="R50" s="198">
        <f t="shared" si="10"/>
        <v>45670</v>
      </c>
      <c r="S50" s="15">
        <f t="shared" si="12"/>
        <v>45700</v>
      </c>
      <c r="T50" s="15">
        <f t="shared" si="11"/>
        <v>45707</v>
      </c>
    </row>
    <row r="51" spans="1:20">
      <c r="A51" s="47"/>
      <c r="B51" s="201" t="s">
        <v>504</v>
      </c>
      <c r="C51" s="204">
        <v>95000</v>
      </c>
      <c r="D51" s="204">
        <v>95000</v>
      </c>
      <c r="E51" s="8" t="s">
        <v>28</v>
      </c>
      <c r="F51" s="15">
        <v>45401</v>
      </c>
      <c r="G51" s="15">
        <f t="shared" si="0"/>
        <v>45415</v>
      </c>
      <c r="H51" s="15">
        <f t="shared" si="0"/>
        <v>45429</v>
      </c>
      <c r="I51" s="15">
        <f t="shared" si="1"/>
        <v>45436</v>
      </c>
      <c r="J51" s="15">
        <f t="shared" si="2"/>
        <v>45437</v>
      </c>
      <c r="K51" s="15">
        <f t="shared" si="3"/>
        <v>45458</v>
      </c>
      <c r="L51" s="198">
        <f t="shared" si="4"/>
        <v>45472</v>
      </c>
      <c r="M51" s="198">
        <f t="shared" si="5"/>
        <v>45479</v>
      </c>
      <c r="N51" s="198">
        <f t="shared" si="6"/>
        <v>45493</v>
      </c>
      <c r="O51" s="198">
        <f t="shared" si="7"/>
        <v>45500</v>
      </c>
      <c r="P51" s="198">
        <f t="shared" si="8"/>
        <v>45510</v>
      </c>
      <c r="Q51" s="198">
        <f t="shared" si="9"/>
        <v>45524</v>
      </c>
      <c r="R51" s="198">
        <f t="shared" si="10"/>
        <v>45566</v>
      </c>
      <c r="S51" s="15">
        <f t="shared" si="12"/>
        <v>45596</v>
      </c>
      <c r="T51" s="15">
        <f t="shared" si="11"/>
        <v>45603</v>
      </c>
    </row>
    <row r="52" spans="1:20">
      <c r="A52" s="47"/>
      <c r="B52" s="207" t="s">
        <v>507</v>
      </c>
      <c r="C52" s="204">
        <v>30000</v>
      </c>
      <c r="D52" s="204">
        <v>30000</v>
      </c>
      <c r="E52" s="8" t="s">
        <v>28</v>
      </c>
      <c r="F52" s="15">
        <v>45611</v>
      </c>
      <c r="G52" s="15">
        <f t="shared" si="0"/>
        <v>45625</v>
      </c>
      <c r="H52" s="15">
        <f t="shared" si="0"/>
        <v>45639</v>
      </c>
      <c r="I52" s="15">
        <f t="shared" si="1"/>
        <v>45646</v>
      </c>
      <c r="J52" s="15">
        <f t="shared" si="2"/>
        <v>45647</v>
      </c>
      <c r="K52" s="15">
        <f t="shared" si="3"/>
        <v>45668</v>
      </c>
      <c r="L52" s="198">
        <f t="shared" si="4"/>
        <v>45682</v>
      </c>
      <c r="M52" s="198">
        <f t="shared" si="5"/>
        <v>45689</v>
      </c>
      <c r="N52" s="198">
        <f t="shared" si="6"/>
        <v>45703</v>
      </c>
      <c r="O52" s="198">
        <f t="shared" si="7"/>
        <v>45710</v>
      </c>
      <c r="P52" s="198">
        <f t="shared" si="8"/>
        <v>45720</v>
      </c>
      <c r="Q52" s="198">
        <f t="shared" si="9"/>
        <v>45734</v>
      </c>
      <c r="R52" s="198">
        <f t="shared" si="10"/>
        <v>45776</v>
      </c>
      <c r="S52" s="15">
        <f t="shared" si="12"/>
        <v>45806</v>
      </c>
      <c r="T52" s="15">
        <f t="shared" si="11"/>
        <v>45813</v>
      </c>
    </row>
    <row r="53" spans="1:20">
      <c r="A53" s="47"/>
      <c r="B53" s="207" t="s">
        <v>508</v>
      </c>
      <c r="C53" s="204">
        <v>100000</v>
      </c>
      <c r="D53" s="204">
        <v>100000</v>
      </c>
      <c r="E53" s="8" t="s">
        <v>28</v>
      </c>
      <c r="F53" s="15">
        <v>45611</v>
      </c>
      <c r="G53" s="15">
        <f t="shared" si="0"/>
        <v>45625</v>
      </c>
      <c r="H53" s="15">
        <f t="shared" si="0"/>
        <v>45639</v>
      </c>
      <c r="I53" s="15">
        <f t="shared" si="1"/>
        <v>45646</v>
      </c>
      <c r="J53" s="15">
        <f t="shared" si="2"/>
        <v>45647</v>
      </c>
      <c r="K53" s="15">
        <f t="shared" si="3"/>
        <v>45668</v>
      </c>
      <c r="L53" s="198">
        <f t="shared" si="4"/>
        <v>45682</v>
      </c>
      <c r="M53" s="198">
        <f t="shared" si="5"/>
        <v>45689</v>
      </c>
      <c r="N53" s="198">
        <f t="shared" si="6"/>
        <v>45703</v>
      </c>
      <c r="O53" s="198">
        <f t="shared" si="7"/>
        <v>45710</v>
      </c>
      <c r="P53" s="198">
        <f t="shared" si="8"/>
        <v>45720</v>
      </c>
      <c r="Q53" s="198">
        <f t="shared" si="9"/>
        <v>45734</v>
      </c>
      <c r="R53" s="198">
        <f t="shared" si="10"/>
        <v>45776</v>
      </c>
      <c r="S53" s="15">
        <f t="shared" si="12"/>
        <v>45806</v>
      </c>
      <c r="T53" s="15">
        <f t="shared" si="11"/>
        <v>45813</v>
      </c>
    </row>
    <row r="54" spans="1:20">
      <c r="A54" s="47"/>
      <c r="B54" s="207" t="s">
        <v>512</v>
      </c>
      <c r="C54" s="204">
        <v>25000</v>
      </c>
      <c r="D54" s="204">
        <v>25000</v>
      </c>
      <c r="E54" s="8" t="s">
        <v>28</v>
      </c>
      <c r="F54" s="15">
        <v>45401</v>
      </c>
      <c r="G54" s="15">
        <f t="shared" si="0"/>
        <v>45415</v>
      </c>
      <c r="H54" s="15">
        <f t="shared" si="0"/>
        <v>45429</v>
      </c>
      <c r="I54" s="15">
        <f t="shared" si="1"/>
        <v>45436</v>
      </c>
      <c r="J54" s="15">
        <f t="shared" si="2"/>
        <v>45437</v>
      </c>
      <c r="K54" s="15">
        <f t="shared" si="3"/>
        <v>45458</v>
      </c>
      <c r="L54" s="198">
        <f t="shared" si="4"/>
        <v>45472</v>
      </c>
      <c r="M54" s="198">
        <f t="shared" si="5"/>
        <v>45479</v>
      </c>
      <c r="N54" s="198">
        <f t="shared" si="6"/>
        <v>45493</v>
      </c>
      <c r="O54" s="198">
        <f t="shared" si="7"/>
        <v>45500</v>
      </c>
      <c r="P54" s="198">
        <f t="shared" si="8"/>
        <v>45510</v>
      </c>
      <c r="Q54" s="198">
        <f t="shared" si="9"/>
        <v>45524</v>
      </c>
      <c r="R54" s="198">
        <f t="shared" si="10"/>
        <v>45566</v>
      </c>
      <c r="S54" s="15">
        <f t="shared" si="12"/>
        <v>45596</v>
      </c>
      <c r="T54" s="15">
        <f t="shared" si="11"/>
        <v>45603</v>
      </c>
    </row>
    <row r="55" spans="1:20">
      <c r="A55" s="47"/>
      <c r="B55" s="207" t="s">
        <v>701</v>
      </c>
      <c r="C55" s="204">
        <v>90000</v>
      </c>
      <c r="D55" s="204">
        <v>90000</v>
      </c>
      <c r="E55" s="8" t="s">
        <v>28</v>
      </c>
      <c r="F55" s="15">
        <v>45505</v>
      </c>
      <c r="G55" s="15">
        <f t="shared" si="0"/>
        <v>45519</v>
      </c>
      <c r="H55" s="15">
        <f t="shared" si="0"/>
        <v>45533</v>
      </c>
      <c r="I55" s="15">
        <f t="shared" si="1"/>
        <v>45540</v>
      </c>
      <c r="J55" s="15">
        <f t="shared" si="2"/>
        <v>45541</v>
      </c>
      <c r="K55" s="15">
        <f t="shared" si="3"/>
        <v>45562</v>
      </c>
      <c r="L55" s="198">
        <f t="shared" si="4"/>
        <v>45576</v>
      </c>
      <c r="M55" s="198">
        <f t="shared" si="5"/>
        <v>45583</v>
      </c>
      <c r="N55" s="198">
        <f t="shared" si="6"/>
        <v>45597</v>
      </c>
      <c r="O55" s="198">
        <f t="shared" si="7"/>
        <v>45604</v>
      </c>
      <c r="P55" s="198">
        <f t="shared" si="8"/>
        <v>45614</v>
      </c>
      <c r="Q55" s="198">
        <f t="shared" si="9"/>
        <v>45628</v>
      </c>
      <c r="R55" s="198">
        <f t="shared" si="10"/>
        <v>45670</v>
      </c>
      <c r="S55" s="15">
        <f t="shared" si="12"/>
        <v>45700</v>
      </c>
      <c r="T55" s="15">
        <f t="shared" si="11"/>
        <v>45707</v>
      </c>
    </row>
    <row r="56" spans="1:20">
      <c r="A56" s="47"/>
      <c r="B56" s="206" t="s">
        <v>702</v>
      </c>
      <c r="C56" s="204">
        <v>140000</v>
      </c>
      <c r="D56" s="204">
        <v>140000</v>
      </c>
      <c r="E56" s="8" t="s">
        <v>28</v>
      </c>
      <c r="F56" s="15">
        <v>45413</v>
      </c>
      <c r="G56" s="15">
        <f t="shared" si="0"/>
        <v>45427</v>
      </c>
      <c r="H56" s="15">
        <f t="shared" si="0"/>
        <v>45441</v>
      </c>
      <c r="I56" s="15">
        <f t="shared" si="1"/>
        <v>45448</v>
      </c>
      <c r="J56" s="15">
        <f t="shared" si="2"/>
        <v>45449</v>
      </c>
      <c r="K56" s="15">
        <f t="shared" si="3"/>
        <v>45470</v>
      </c>
      <c r="L56" s="198">
        <f t="shared" si="4"/>
        <v>45484</v>
      </c>
      <c r="M56" s="198">
        <f t="shared" si="5"/>
        <v>45491</v>
      </c>
      <c r="N56" s="198">
        <f t="shared" si="6"/>
        <v>45505</v>
      </c>
      <c r="O56" s="198">
        <f t="shared" si="7"/>
        <v>45512</v>
      </c>
      <c r="P56" s="198">
        <f t="shared" si="8"/>
        <v>45522</v>
      </c>
      <c r="Q56" s="198">
        <f t="shared" si="9"/>
        <v>45536</v>
      </c>
      <c r="R56" s="198">
        <f t="shared" si="10"/>
        <v>45578</v>
      </c>
      <c r="S56" s="15">
        <f t="shared" si="12"/>
        <v>45608</v>
      </c>
      <c r="T56" s="15">
        <f t="shared" si="11"/>
        <v>45615</v>
      </c>
    </row>
    <row r="57" spans="1:20">
      <c r="A57" s="47"/>
      <c r="B57" s="206" t="s">
        <v>463</v>
      </c>
      <c r="C57" s="204">
        <v>85000</v>
      </c>
      <c r="D57" s="204">
        <v>85000</v>
      </c>
      <c r="E57" s="8" t="s">
        <v>28</v>
      </c>
      <c r="F57" s="15">
        <v>45658</v>
      </c>
      <c r="G57" s="15">
        <f t="shared" si="0"/>
        <v>45672</v>
      </c>
      <c r="H57" s="15">
        <f t="shared" si="0"/>
        <v>45686</v>
      </c>
      <c r="I57" s="15">
        <f t="shared" si="1"/>
        <v>45693</v>
      </c>
      <c r="J57" s="15">
        <f t="shared" si="2"/>
        <v>45694</v>
      </c>
      <c r="K57" s="15">
        <f t="shared" si="3"/>
        <v>45715</v>
      </c>
      <c r="L57" s="198">
        <f t="shared" si="4"/>
        <v>45729</v>
      </c>
      <c r="M57" s="198">
        <f t="shared" si="5"/>
        <v>45736</v>
      </c>
      <c r="N57" s="198">
        <f t="shared" si="6"/>
        <v>45750</v>
      </c>
      <c r="O57" s="198">
        <f t="shared" si="7"/>
        <v>45757</v>
      </c>
      <c r="P57" s="198">
        <f t="shared" si="8"/>
        <v>45767</v>
      </c>
      <c r="Q57" s="198">
        <f t="shared" si="9"/>
        <v>45781</v>
      </c>
      <c r="R57" s="198">
        <f t="shared" si="10"/>
        <v>45823</v>
      </c>
      <c r="S57" s="15">
        <f t="shared" si="12"/>
        <v>45853</v>
      </c>
      <c r="T57" s="15">
        <f t="shared" si="11"/>
        <v>45860</v>
      </c>
    </row>
    <row r="58" spans="1:20">
      <c r="A58" s="47"/>
      <c r="B58" s="206" t="s">
        <v>703</v>
      </c>
      <c r="C58" s="204">
        <v>1500000</v>
      </c>
      <c r="D58" s="204">
        <v>1500000</v>
      </c>
      <c r="E58" s="8" t="s">
        <v>570</v>
      </c>
      <c r="F58" s="15">
        <v>45567</v>
      </c>
      <c r="G58" s="15">
        <f t="shared" si="0"/>
        <v>45581</v>
      </c>
      <c r="H58" s="15">
        <f t="shared" si="0"/>
        <v>45595</v>
      </c>
      <c r="I58" s="15">
        <f t="shared" si="1"/>
        <v>45602</v>
      </c>
      <c r="J58" s="15">
        <f t="shared" si="2"/>
        <v>45603</v>
      </c>
      <c r="K58" s="15">
        <f t="shared" si="3"/>
        <v>45624</v>
      </c>
      <c r="L58" s="198">
        <f t="shared" si="4"/>
        <v>45638</v>
      </c>
      <c r="M58" s="198">
        <f t="shared" si="5"/>
        <v>45645</v>
      </c>
      <c r="N58" s="198">
        <f t="shared" si="6"/>
        <v>45659</v>
      </c>
      <c r="O58" s="198">
        <f t="shared" si="7"/>
        <v>45666</v>
      </c>
      <c r="P58" s="198">
        <f t="shared" si="8"/>
        <v>45676</v>
      </c>
      <c r="Q58" s="198">
        <f t="shared" si="9"/>
        <v>45690</v>
      </c>
      <c r="R58" s="198">
        <f t="shared" si="10"/>
        <v>45732</v>
      </c>
      <c r="S58" s="15">
        <f t="shared" si="12"/>
        <v>45762</v>
      </c>
      <c r="T58" s="15">
        <f t="shared" si="11"/>
        <v>45769</v>
      </c>
    </row>
    <row r="59" spans="1:20">
      <c r="A59" s="47"/>
      <c r="B59" s="206" t="s">
        <v>704</v>
      </c>
      <c r="C59" s="204">
        <v>250000</v>
      </c>
      <c r="D59" s="204">
        <v>250000</v>
      </c>
      <c r="E59" s="8" t="s">
        <v>28</v>
      </c>
      <c r="F59" s="15">
        <v>45413</v>
      </c>
      <c r="G59" s="15">
        <f t="shared" si="0"/>
        <v>45427</v>
      </c>
      <c r="H59" s="15">
        <f t="shared" si="0"/>
        <v>45441</v>
      </c>
      <c r="I59" s="15">
        <f t="shared" si="1"/>
        <v>45448</v>
      </c>
      <c r="J59" s="15">
        <f t="shared" si="2"/>
        <v>45449</v>
      </c>
      <c r="K59" s="15">
        <f t="shared" si="3"/>
        <v>45470</v>
      </c>
      <c r="L59" s="198">
        <f t="shared" si="4"/>
        <v>45484</v>
      </c>
      <c r="M59" s="198">
        <f t="shared" si="5"/>
        <v>45491</v>
      </c>
      <c r="N59" s="198">
        <f t="shared" si="6"/>
        <v>45505</v>
      </c>
      <c r="O59" s="198">
        <f t="shared" si="7"/>
        <v>45512</v>
      </c>
      <c r="P59" s="198">
        <f t="shared" si="8"/>
        <v>45522</v>
      </c>
      <c r="Q59" s="198">
        <f t="shared" si="9"/>
        <v>45536</v>
      </c>
      <c r="R59" s="198">
        <f t="shared" si="10"/>
        <v>45578</v>
      </c>
      <c r="S59" s="15">
        <f t="shared" si="12"/>
        <v>45608</v>
      </c>
      <c r="T59" s="15">
        <f t="shared" si="11"/>
        <v>45615</v>
      </c>
    </row>
    <row r="60" ht="39" spans="1:20">
      <c r="A60" s="47"/>
      <c r="B60" s="167" t="s">
        <v>705</v>
      </c>
      <c r="C60" s="208">
        <v>250000</v>
      </c>
      <c r="D60" s="55">
        <f>C60</f>
        <v>250000</v>
      </c>
      <c r="E60" s="47" t="s">
        <v>28</v>
      </c>
      <c r="F60" s="15">
        <v>45413</v>
      </c>
      <c r="G60" s="15">
        <f t="shared" si="0"/>
        <v>45427</v>
      </c>
      <c r="H60" s="15">
        <f t="shared" si="0"/>
        <v>45441</v>
      </c>
      <c r="I60" s="15">
        <f t="shared" si="1"/>
        <v>45448</v>
      </c>
      <c r="J60" s="15">
        <f t="shared" si="2"/>
        <v>45449</v>
      </c>
      <c r="K60" s="15">
        <f t="shared" si="3"/>
        <v>45470</v>
      </c>
      <c r="L60" s="198">
        <f t="shared" si="4"/>
        <v>45484</v>
      </c>
      <c r="M60" s="198">
        <f t="shared" si="5"/>
        <v>45491</v>
      </c>
      <c r="N60" s="198">
        <f t="shared" si="6"/>
        <v>45505</v>
      </c>
      <c r="O60" s="198">
        <f t="shared" si="7"/>
        <v>45512</v>
      </c>
      <c r="P60" s="198">
        <f t="shared" si="8"/>
        <v>45522</v>
      </c>
      <c r="Q60" s="198">
        <f t="shared" si="9"/>
        <v>45536</v>
      </c>
      <c r="R60" s="198">
        <f t="shared" si="10"/>
        <v>45578</v>
      </c>
      <c r="S60" s="15">
        <f t="shared" si="12"/>
        <v>45608</v>
      </c>
      <c r="T60" s="15">
        <f t="shared" si="11"/>
        <v>45615</v>
      </c>
    </row>
    <row r="61" ht="39" spans="1:20">
      <c r="A61" s="47"/>
      <c r="B61" s="167" t="s">
        <v>706</v>
      </c>
      <c r="C61" s="209"/>
      <c r="D61" s="55"/>
      <c r="E61" s="47" t="s">
        <v>28</v>
      </c>
      <c r="F61" s="15">
        <v>45413</v>
      </c>
      <c r="G61" s="15">
        <f t="shared" si="0"/>
        <v>45427</v>
      </c>
      <c r="H61" s="15">
        <f t="shared" si="0"/>
        <v>45441</v>
      </c>
      <c r="I61" s="15">
        <f t="shared" si="1"/>
        <v>45448</v>
      </c>
      <c r="J61" s="15">
        <f t="shared" si="2"/>
        <v>45449</v>
      </c>
      <c r="K61" s="15">
        <f t="shared" si="3"/>
        <v>45470</v>
      </c>
      <c r="L61" s="198">
        <f t="shared" si="4"/>
        <v>45484</v>
      </c>
      <c r="M61" s="198">
        <f t="shared" si="5"/>
        <v>45491</v>
      </c>
      <c r="N61" s="198">
        <f t="shared" si="6"/>
        <v>45505</v>
      </c>
      <c r="O61" s="198">
        <f t="shared" si="7"/>
        <v>45512</v>
      </c>
      <c r="P61" s="198">
        <f t="shared" si="8"/>
        <v>45522</v>
      </c>
      <c r="Q61" s="198">
        <f t="shared" si="9"/>
        <v>45536</v>
      </c>
      <c r="R61" s="198">
        <f t="shared" si="10"/>
        <v>45578</v>
      </c>
      <c r="S61" s="15">
        <f t="shared" si="12"/>
        <v>45608</v>
      </c>
      <c r="T61" s="15">
        <f t="shared" si="11"/>
        <v>45615</v>
      </c>
    </row>
    <row r="62" ht="39" spans="1:20">
      <c r="A62" s="47"/>
      <c r="B62" s="167" t="s">
        <v>707</v>
      </c>
      <c r="C62" s="209"/>
      <c r="D62" s="55"/>
      <c r="E62" s="47" t="s">
        <v>28</v>
      </c>
      <c r="F62" s="15">
        <v>45418</v>
      </c>
      <c r="G62" s="15">
        <f t="shared" si="0"/>
        <v>45432</v>
      </c>
      <c r="H62" s="15">
        <f t="shared" si="0"/>
        <v>45446</v>
      </c>
      <c r="I62" s="15">
        <f t="shared" si="1"/>
        <v>45453</v>
      </c>
      <c r="J62" s="15">
        <f t="shared" si="2"/>
        <v>45454</v>
      </c>
      <c r="K62" s="15">
        <f t="shared" si="3"/>
        <v>45475</v>
      </c>
      <c r="L62" s="198">
        <f t="shared" si="4"/>
        <v>45489</v>
      </c>
      <c r="M62" s="198">
        <f t="shared" si="5"/>
        <v>45496</v>
      </c>
      <c r="N62" s="198">
        <f t="shared" si="6"/>
        <v>45510</v>
      </c>
      <c r="O62" s="198">
        <f t="shared" si="7"/>
        <v>45517</v>
      </c>
      <c r="P62" s="198">
        <f t="shared" si="8"/>
        <v>45527</v>
      </c>
      <c r="Q62" s="198">
        <f t="shared" si="9"/>
        <v>45541</v>
      </c>
      <c r="R62" s="198">
        <f t="shared" si="10"/>
        <v>45583</v>
      </c>
      <c r="S62" s="15">
        <f t="shared" si="12"/>
        <v>45613</v>
      </c>
      <c r="T62" s="15">
        <f t="shared" si="11"/>
        <v>45620</v>
      </c>
    </row>
    <row r="63" ht="39" spans="1:20">
      <c r="A63" s="47"/>
      <c r="B63" s="167" t="s">
        <v>708</v>
      </c>
      <c r="C63" s="209"/>
      <c r="D63" s="55"/>
      <c r="E63" s="47" t="s">
        <v>28</v>
      </c>
      <c r="F63" s="15">
        <v>45418</v>
      </c>
      <c r="G63" s="15">
        <f t="shared" ref="G63:H68" si="13">F63+14</f>
        <v>45432</v>
      </c>
      <c r="H63" s="15">
        <f t="shared" si="13"/>
        <v>45446</v>
      </c>
      <c r="I63" s="15">
        <f t="shared" si="1"/>
        <v>45453</v>
      </c>
      <c r="J63" s="15">
        <f t="shared" si="2"/>
        <v>45454</v>
      </c>
      <c r="K63" s="15">
        <f t="shared" si="3"/>
        <v>45475</v>
      </c>
      <c r="L63" s="198">
        <f t="shared" si="4"/>
        <v>45489</v>
      </c>
      <c r="M63" s="198">
        <f t="shared" si="5"/>
        <v>45496</v>
      </c>
      <c r="N63" s="198">
        <f t="shared" si="6"/>
        <v>45510</v>
      </c>
      <c r="O63" s="198">
        <f t="shared" si="7"/>
        <v>45517</v>
      </c>
      <c r="P63" s="198">
        <f t="shared" si="8"/>
        <v>45527</v>
      </c>
      <c r="Q63" s="198">
        <f t="shared" si="9"/>
        <v>45541</v>
      </c>
      <c r="R63" s="198">
        <f t="shared" si="10"/>
        <v>45583</v>
      </c>
      <c r="S63" s="15">
        <f t="shared" si="12"/>
        <v>45613</v>
      </c>
      <c r="T63" s="15">
        <f t="shared" si="11"/>
        <v>45620</v>
      </c>
    </row>
    <row r="64" ht="52" spans="1:20">
      <c r="A64" s="47"/>
      <c r="B64" s="167" t="s">
        <v>709</v>
      </c>
      <c r="C64" s="209"/>
      <c r="D64" s="55"/>
      <c r="E64" s="47" t="s">
        <v>28</v>
      </c>
      <c r="F64" s="15">
        <v>45418</v>
      </c>
      <c r="G64" s="15">
        <f t="shared" si="13"/>
        <v>45432</v>
      </c>
      <c r="H64" s="15">
        <f t="shared" si="13"/>
        <v>45446</v>
      </c>
      <c r="I64" s="15">
        <f t="shared" si="1"/>
        <v>45453</v>
      </c>
      <c r="J64" s="15">
        <f t="shared" si="2"/>
        <v>45454</v>
      </c>
      <c r="K64" s="15">
        <f t="shared" si="3"/>
        <v>45475</v>
      </c>
      <c r="L64" s="198">
        <f t="shared" si="4"/>
        <v>45489</v>
      </c>
      <c r="M64" s="198">
        <f t="shared" si="5"/>
        <v>45496</v>
      </c>
      <c r="N64" s="198">
        <f t="shared" si="6"/>
        <v>45510</v>
      </c>
      <c r="O64" s="198">
        <f t="shared" si="7"/>
        <v>45517</v>
      </c>
      <c r="P64" s="198">
        <f t="shared" si="8"/>
        <v>45527</v>
      </c>
      <c r="Q64" s="198">
        <f t="shared" si="9"/>
        <v>45541</v>
      </c>
      <c r="R64" s="198">
        <f t="shared" si="10"/>
        <v>45583</v>
      </c>
      <c r="S64" s="15">
        <f t="shared" si="12"/>
        <v>45613</v>
      </c>
      <c r="T64" s="15">
        <f t="shared" si="11"/>
        <v>45620</v>
      </c>
    </row>
    <row r="65" ht="39" spans="1:20">
      <c r="A65" s="47"/>
      <c r="B65" s="167" t="s">
        <v>710</v>
      </c>
      <c r="C65" s="209"/>
      <c r="D65" s="55"/>
      <c r="E65" s="47" t="s">
        <v>28</v>
      </c>
      <c r="F65" s="15">
        <v>45417</v>
      </c>
      <c r="G65" s="15">
        <f t="shared" si="13"/>
        <v>45431</v>
      </c>
      <c r="H65" s="15">
        <f t="shared" si="13"/>
        <v>45445</v>
      </c>
      <c r="I65" s="15">
        <f t="shared" si="1"/>
        <v>45452</v>
      </c>
      <c r="J65" s="15">
        <f t="shared" si="2"/>
        <v>45453</v>
      </c>
      <c r="K65" s="15">
        <f t="shared" si="3"/>
        <v>45474</v>
      </c>
      <c r="L65" s="198">
        <f t="shared" si="4"/>
        <v>45488</v>
      </c>
      <c r="M65" s="198">
        <f t="shared" si="5"/>
        <v>45495</v>
      </c>
      <c r="N65" s="198">
        <f t="shared" si="6"/>
        <v>45509</v>
      </c>
      <c r="O65" s="198">
        <f t="shared" si="7"/>
        <v>45516</v>
      </c>
      <c r="P65" s="198">
        <f t="shared" si="8"/>
        <v>45526</v>
      </c>
      <c r="Q65" s="198">
        <f t="shared" si="9"/>
        <v>45540</v>
      </c>
      <c r="R65" s="198">
        <f t="shared" si="10"/>
        <v>45582</v>
      </c>
      <c r="S65" s="15">
        <f t="shared" si="12"/>
        <v>45612</v>
      </c>
      <c r="T65" s="15">
        <f t="shared" si="11"/>
        <v>45619</v>
      </c>
    </row>
    <row r="66" ht="39" spans="1:20">
      <c r="A66" s="47"/>
      <c r="B66" s="167" t="s">
        <v>711</v>
      </c>
      <c r="C66" s="209"/>
      <c r="D66" s="55"/>
      <c r="E66" s="47" t="s">
        <v>28</v>
      </c>
      <c r="F66" s="15">
        <v>45602</v>
      </c>
      <c r="G66" s="15">
        <f t="shared" si="13"/>
        <v>45616</v>
      </c>
      <c r="H66" s="15">
        <f t="shared" si="13"/>
        <v>45630</v>
      </c>
      <c r="I66" s="15">
        <f t="shared" si="1"/>
        <v>45637</v>
      </c>
      <c r="J66" s="15">
        <f t="shared" si="2"/>
        <v>45638</v>
      </c>
      <c r="K66" s="15">
        <f t="shared" si="3"/>
        <v>45659</v>
      </c>
      <c r="L66" s="198">
        <f t="shared" si="4"/>
        <v>45673</v>
      </c>
      <c r="M66" s="198">
        <f t="shared" si="5"/>
        <v>45680</v>
      </c>
      <c r="N66" s="198">
        <f t="shared" si="6"/>
        <v>45694</v>
      </c>
      <c r="O66" s="198">
        <f t="shared" si="7"/>
        <v>45701</v>
      </c>
      <c r="P66" s="198">
        <f t="shared" si="8"/>
        <v>45711</v>
      </c>
      <c r="Q66" s="198">
        <f t="shared" si="9"/>
        <v>45725</v>
      </c>
      <c r="R66" s="198">
        <f t="shared" si="10"/>
        <v>45767</v>
      </c>
      <c r="S66" s="15">
        <f t="shared" si="12"/>
        <v>45797</v>
      </c>
      <c r="T66" s="15">
        <f t="shared" si="11"/>
        <v>45804</v>
      </c>
    </row>
    <row r="67" ht="39" spans="1:20">
      <c r="A67" s="47"/>
      <c r="B67" s="167" t="s">
        <v>712</v>
      </c>
      <c r="C67" s="209"/>
      <c r="D67" s="55"/>
      <c r="E67" s="47" t="s">
        <v>28</v>
      </c>
      <c r="F67" s="15">
        <v>45419</v>
      </c>
      <c r="G67" s="15">
        <f t="shared" si="13"/>
        <v>45433</v>
      </c>
      <c r="H67" s="15">
        <f t="shared" si="13"/>
        <v>45447</v>
      </c>
      <c r="I67" s="15">
        <f t="shared" si="1"/>
        <v>45454</v>
      </c>
      <c r="J67" s="15">
        <f t="shared" si="2"/>
        <v>45455</v>
      </c>
      <c r="K67" s="15">
        <f t="shared" si="3"/>
        <v>45476</v>
      </c>
      <c r="L67" s="198">
        <f t="shared" si="4"/>
        <v>45490</v>
      </c>
      <c r="M67" s="198">
        <f t="shared" si="5"/>
        <v>45497</v>
      </c>
      <c r="N67" s="198">
        <f t="shared" si="6"/>
        <v>45511</v>
      </c>
      <c r="O67" s="198">
        <f t="shared" si="7"/>
        <v>45518</v>
      </c>
      <c r="P67" s="198">
        <f t="shared" si="8"/>
        <v>45528</v>
      </c>
      <c r="Q67" s="198">
        <f t="shared" si="9"/>
        <v>45542</v>
      </c>
      <c r="R67" s="198">
        <f t="shared" si="10"/>
        <v>45584</v>
      </c>
      <c r="S67" s="15">
        <f t="shared" si="12"/>
        <v>45614</v>
      </c>
      <c r="T67" s="15">
        <f t="shared" si="11"/>
        <v>45621</v>
      </c>
    </row>
    <row r="68" ht="39" spans="1:20">
      <c r="A68" s="47"/>
      <c r="B68" s="167" t="s">
        <v>713</v>
      </c>
      <c r="C68" s="210"/>
      <c r="D68" s="55"/>
      <c r="E68" s="47" t="s">
        <v>28</v>
      </c>
      <c r="F68" s="15">
        <v>45420</v>
      </c>
      <c r="G68" s="15">
        <f t="shared" si="13"/>
        <v>45434</v>
      </c>
      <c r="H68" s="15">
        <f t="shared" si="13"/>
        <v>45448</v>
      </c>
      <c r="I68" s="15">
        <f t="shared" si="1"/>
        <v>45455</v>
      </c>
      <c r="J68" s="15">
        <f t="shared" si="2"/>
        <v>45456</v>
      </c>
      <c r="K68" s="15">
        <f t="shared" si="3"/>
        <v>45477</v>
      </c>
      <c r="L68" s="198">
        <f t="shared" si="4"/>
        <v>45491</v>
      </c>
      <c r="M68" s="198">
        <f t="shared" si="5"/>
        <v>45498</v>
      </c>
      <c r="N68" s="198">
        <f t="shared" si="6"/>
        <v>45512</v>
      </c>
      <c r="O68" s="198">
        <f t="shared" si="7"/>
        <v>45519</v>
      </c>
      <c r="P68" s="198">
        <f t="shared" si="8"/>
        <v>45529</v>
      </c>
      <c r="Q68" s="198">
        <f t="shared" si="9"/>
        <v>45543</v>
      </c>
      <c r="R68" s="198">
        <f t="shared" si="10"/>
        <v>45585</v>
      </c>
      <c r="S68" s="15">
        <f t="shared" si="12"/>
        <v>45615</v>
      </c>
      <c r="T68" s="15">
        <f t="shared" si="11"/>
        <v>45622</v>
      </c>
    </row>
    <row r="69" spans="1:20">
      <c r="A69" s="47"/>
      <c r="B69" s="58" t="s">
        <v>669</v>
      </c>
      <c r="C69" s="211">
        <f>SUM(C5:C68)</f>
        <v>24165000</v>
      </c>
      <c r="D69" s="211">
        <f>SUM(D5:D68)</f>
        <v>24165000</v>
      </c>
      <c r="E69" s="47"/>
      <c r="F69" s="15"/>
      <c r="G69" s="15"/>
      <c r="H69" s="15"/>
      <c r="I69" s="15"/>
      <c r="J69" s="15"/>
      <c r="K69" s="15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50" t="s">
        <v>81</v>
      </c>
      <c r="B70" s="50"/>
      <c r="C70" s="212">
        <f>SUM(C5:C69)</f>
        <v>48330000</v>
      </c>
      <c r="D70" s="213">
        <f>SUM(D5:D69)</f>
        <v>48330000</v>
      </c>
      <c r="E70" s="13"/>
      <c r="F70" s="15"/>
      <c r="G70" s="15"/>
      <c r="H70" s="15"/>
      <c r="I70" s="15"/>
      <c r="J70" s="15"/>
      <c r="K70" s="15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</row>
    <row r="72" spans="1:20">
      <c r="A72" s="59" t="s">
        <v>714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</row>
    <row r="73" spans="1:20">
      <c r="A73" s="59" t="s">
        <v>715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</row>
    <row r="74" spans="1:20">
      <c r="A74" s="59" t="s">
        <v>716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</row>
    <row r="75" spans="1:20">
      <c r="A75" s="59" t="s">
        <v>717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</row>
    <row r="76" spans="1:20">
      <c r="A76" s="59" t="s">
        <v>718</v>
      </c>
      <c r="B76" s="59"/>
      <c r="C76" s="214">
        <v>800000</v>
      </c>
      <c r="D76" s="214">
        <v>800000</v>
      </c>
      <c r="E76" s="8" t="s">
        <v>28</v>
      </c>
      <c r="F76" s="15"/>
      <c r="G76" s="15"/>
      <c r="H76" s="15"/>
      <c r="I76" s="15"/>
      <c r="J76" s="15"/>
      <c r="K76" s="15"/>
    </row>
  </sheetData>
  <mergeCells count="2">
    <mergeCell ref="A1:K1"/>
    <mergeCell ref="A2:K2"/>
  </mergeCells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A1" sqref="A1:U13"/>
    </sheetView>
  </sheetViews>
  <sheetFormatPr defaultColWidth="9" defaultRowHeight="14.5"/>
  <cols>
    <col min="2" max="2" width="10.6363636363636" customWidth="1"/>
    <col min="3" max="3" width="11.4545454545455" customWidth="1"/>
    <col min="4" max="4" width="9.36363636363636" customWidth="1"/>
    <col min="5" max="5" width="10.4545454545455" customWidth="1"/>
    <col min="7" max="7" width="9.18181818181818" customWidth="1"/>
    <col min="10" max="10" width="11.0909090909091" customWidth="1"/>
    <col min="11" max="11" width="10.8181818181818" customWidth="1"/>
    <col min="15" max="15" width="10.3636363636364" customWidth="1"/>
    <col min="16" max="16" width="11.3636363636364" customWidth="1"/>
    <col min="19" max="19" width="10.8181818181818" customWidth="1"/>
    <col min="20" max="20" width="10.6363636363636" customWidth="1"/>
    <col min="21" max="21" width="10.9090909090909" customWidth="1"/>
  </cols>
  <sheetData>
    <row r="1" ht="78" spans="1:21">
      <c r="A1" s="1" t="s">
        <v>0</v>
      </c>
      <c r="B1" s="183" t="s">
        <v>719</v>
      </c>
      <c r="C1" s="1" t="s">
        <v>1</v>
      </c>
      <c r="D1" s="184" t="s">
        <v>3</v>
      </c>
      <c r="E1" s="1" t="s">
        <v>4</v>
      </c>
      <c r="F1" s="1" t="s">
        <v>5</v>
      </c>
      <c r="G1" s="1" t="s">
        <v>50</v>
      </c>
      <c r="H1" s="3" t="s">
        <v>632</v>
      </c>
      <c r="I1" s="1" t="s">
        <v>8</v>
      </c>
      <c r="J1" s="1" t="s">
        <v>9</v>
      </c>
      <c r="K1" s="1" t="s">
        <v>633</v>
      </c>
      <c r="L1" s="1" t="s">
        <v>634</v>
      </c>
      <c r="M1" s="1" t="s">
        <v>12</v>
      </c>
      <c r="N1" s="1" t="s">
        <v>13</v>
      </c>
      <c r="O1" s="1" t="s">
        <v>14</v>
      </c>
      <c r="P1" s="1" t="s">
        <v>635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</row>
    <row r="2" ht="52" spans="1:21">
      <c r="A2" s="7" t="s">
        <v>24</v>
      </c>
      <c r="B2" s="185" t="s">
        <v>720</v>
      </c>
      <c r="C2" s="186" t="s">
        <v>721</v>
      </c>
      <c r="D2" s="187">
        <v>50000</v>
      </c>
      <c r="E2" s="188">
        <v>50000</v>
      </c>
      <c r="F2" s="8" t="s">
        <v>38</v>
      </c>
      <c r="G2" s="15" t="s">
        <v>34</v>
      </c>
      <c r="H2" s="15" t="s">
        <v>34</v>
      </c>
      <c r="I2" s="15" t="s">
        <v>34</v>
      </c>
      <c r="J2" s="10">
        <v>45425</v>
      </c>
      <c r="K2" s="10">
        <v>45426</v>
      </c>
      <c r="L2" s="11" t="s">
        <v>34</v>
      </c>
      <c r="M2" s="11" t="s">
        <v>34</v>
      </c>
      <c r="N2" s="11" t="s">
        <v>34</v>
      </c>
      <c r="O2" s="11" t="s">
        <v>34</v>
      </c>
      <c r="P2" s="10">
        <v>45427</v>
      </c>
      <c r="Q2" s="11" t="s">
        <v>34</v>
      </c>
      <c r="R2" s="11" t="s">
        <v>34</v>
      </c>
      <c r="S2" s="10">
        <v>45443</v>
      </c>
      <c r="T2" s="10">
        <v>45473</v>
      </c>
      <c r="U2" s="18">
        <v>45482</v>
      </c>
    </row>
    <row r="3" ht="52.5" customHeight="1" spans="1:21">
      <c r="A3" s="13"/>
      <c r="B3" s="189"/>
      <c r="C3" s="186" t="s">
        <v>722</v>
      </c>
      <c r="D3" s="187">
        <v>800000</v>
      </c>
      <c r="E3" s="187">
        <v>800000</v>
      </c>
      <c r="F3" s="8" t="s">
        <v>38</v>
      </c>
      <c r="G3" s="15" t="s">
        <v>34</v>
      </c>
      <c r="H3" s="15" t="s">
        <v>34</v>
      </c>
      <c r="I3" s="15" t="s">
        <v>34</v>
      </c>
      <c r="J3" s="10">
        <v>45482</v>
      </c>
      <c r="K3" s="10">
        <v>45483</v>
      </c>
      <c r="L3" s="11" t="s">
        <v>34</v>
      </c>
      <c r="M3" s="11" t="s">
        <v>34</v>
      </c>
      <c r="N3" s="11" t="s">
        <v>34</v>
      </c>
      <c r="O3" s="11" t="s">
        <v>34</v>
      </c>
      <c r="P3" s="10">
        <v>45484</v>
      </c>
      <c r="Q3" s="11" t="s">
        <v>34</v>
      </c>
      <c r="R3" s="11" t="s">
        <v>34</v>
      </c>
      <c r="S3" s="10">
        <v>45504</v>
      </c>
      <c r="T3" s="10">
        <v>45657</v>
      </c>
      <c r="U3" s="18">
        <v>45300</v>
      </c>
    </row>
    <row r="4" ht="52.5" customHeight="1" spans="1:21">
      <c r="A4" s="13"/>
      <c r="B4" s="190"/>
      <c r="C4" s="186" t="s">
        <v>723</v>
      </c>
      <c r="D4" s="187">
        <v>400000</v>
      </c>
      <c r="E4" s="187">
        <v>400000</v>
      </c>
      <c r="F4" s="8" t="s">
        <v>38</v>
      </c>
      <c r="G4" s="15" t="s">
        <v>34</v>
      </c>
      <c r="H4" s="15" t="s">
        <v>34</v>
      </c>
      <c r="I4" s="15" t="s">
        <v>34</v>
      </c>
      <c r="J4" s="10">
        <v>45663</v>
      </c>
      <c r="K4" s="10">
        <v>45664</v>
      </c>
      <c r="L4" s="11" t="s">
        <v>34</v>
      </c>
      <c r="M4" s="11" t="s">
        <v>34</v>
      </c>
      <c r="N4" s="11" t="s">
        <v>34</v>
      </c>
      <c r="O4" s="11" t="s">
        <v>34</v>
      </c>
      <c r="P4" s="10">
        <v>45665</v>
      </c>
      <c r="Q4" s="11" t="s">
        <v>34</v>
      </c>
      <c r="R4" s="11" t="s">
        <v>34</v>
      </c>
      <c r="S4" s="10">
        <v>45671</v>
      </c>
      <c r="T4" s="10">
        <v>45747</v>
      </c>
      <c r="U4" s="18">
        <v>45756</v>
      </c>
    </row>
    <row r="5" ht="91.5" customHeight="1" spans="1:21">
      <c r="A5" s="13"/>
      <c r="B5" s="185" t="s">
        <v>724</v>
      </c>
      <c r="C5" s="186" t="s">
        <v>725</v>
      </c>
      <c r="D5" s="187">
        <v>75000</v>
      </c>
      <c r="E5" s="187">
        <v>75000</v>
      </c>
      <c r="F5" s="8" t="s">
        <v>38</v>
      </c>
      <c r="G5" s="15" t="s">
        <v>34</v>
      </c>
      <c r="H5" s="15" t="s">
        <v>34</v>
      </c>
      <c r="I5" s="15" t="s">
        <v>34</v>
      </c>
      <c r="J5" s="10">
        <v>45392</v>
      </c>
      <c r="K5" s="10">
        <v>45393</v>
      </c>
      <c r="L5" s="11" t="s">
        <v>34</v>
      </c>
      <c r="M5" s="11" t="s">
        <v>34</v>
      </c>
      <c r="N5" s="11" t="s">
        <v>34</v>
      </c>
      <c r="O5" s="11" t="s">
        <v>34</v>
      </c>
      <c r="P5" s="10">
        <v>45394</v>
      </c>
      <c r="Q5" s="11" t="s">
        <v>34</v>
      </c>
      <c r="R5" s="11" t="s">
        <v>34</v>
      </c>
      <c r="S5" s="10">
        <v>45397</v>
      </c>
      <c r="T5" s="10">
        <v>45747</v>
      </c>
      <c r="U5" s="18">
        <v>45756</v>
      </c>
    </row>
    <row r="6" ht="52.5" customHeight="1" spans="1:21">
      <c r="A6" s="13"/>
      <c r="B6" s="189"/>
      <c r="C6" s="186" t="s">
        <v>726</v>
      </c>
      <c r="D6" s="187">
        <v>65000</v>
      </c>
      <c r="E6" s="187">
        <v>65000</v>
      </c>
      <c r="F6" s="8" t="s">
        <v>38</v>
      </c>
      <c r="G6" s="15" t="s">
        <v>34</v>
      </c>
      <c r="H6" s="15" t="s">
        <v>34</v>
      </c>
      <c r="I6" s="15" t="s">
        <v>34</v>
      </c>
      <c r="J6" s="10">
        <v>45426</v>
      </c>
      <c r="K6" s="10">
        <v>45427</v>
      </c>
      <c r="L6" s="11" t="s">
        <v>34</v>
      </c>
      <c r="M6" s="11" t="s">
        <v>34</v>
      </c>
      <c r="N6" s="11" t="s">
        <v>34</v>
      </c>
      <c r="O6" s="11" t="s">
        <v>34</v>
      </c>
      <c r="P6" s="10">
        <v>45428</v>
      </c>
      <c r="Q6" s="11" t="s">
        <v>34</v>
      </c>
      <c r="R6" s="11" t="s">
        <v>34</v>
      </c>
      <c r="S6" s="10">
        <v>45443</v>
      </c>
      <c r="T6" s="10">
        <v>45565</v>
      </c>
      <c r="U6" s="18">
        <v>45575</v>
      </c>
    </row>
    <row r="7" ht="78" spans="1:21">
      <c r="A7" s="13"/>
      <c r="B7" s="190"/>
      <c r="C7" s="186" t="s">
        <v>727</v>
      </c>
      <c r="D7" s="187">
        <v>60000</v>
      </c>
      <c r="E7" s="187">
        <v>60000</v>
      </c>
      <c r="F7" s="8" t="s">
        <v>38</v>
      </c>
      <c r="G7" s="15" t="s">
        <v>34</v>
      </c>
      <c r="H7" s="15" t="s">
        <v>34</v>
      </c>
      <c r="I7" s="15" t="s">
        <v>34</v>
      </c>
      <c r="J7" s="10">
        <v>45433</v>
      </c>
      <c r="K7" s="10">
        <v>45434</v>
      </c>
      <c r="L7" s="11" t="s">
        <v>34</v>
      </c>
      <c r="M7" s="11" t="s">
        <v>34</v>
      </c>
      <c r="N7" s="11" t="s">
        <v>34</v>
      </c>
      <c r="O7" s="11" t="s">
        <v>34</v>
      </c>
      <c r="P7" s="10">
        <v>45435</v>
      </c>
      <c r="Q7" s="11" t="s">
        <v>34</v>
      </c>
      <c r="R7" s="11" t="s">
        <v>34</v>
      </c>
      <c r="S7" s="10">
        <v>45443</v>
      </c>
      <c r="T7" s="10">
        <v>45747</v>
      </c>
      <c r="U7" s="18">
        <v>45756</v>
      </c>
    </row>
    <row r="8" ht="65" customHeight="1" spans="1:21">
      <c r="A8" s="13"/>
      <c r="B8" s="185" t="s">
        <v>728</v>
      </c>
      <c r="C8" s="191" t="s">
        <v>729</v>
      </c>
      <c r="D8" s="187">
        <v>100000</v>
      </c>
      <c r="E8" s="187">
        <v>100000</v>
      </c>
      <c r="F8" s="8" t="s">
        <v>38</v>
      </c>
      <c r="G8" s="15" t="s">
        <v>34</v>
      </c>
      <c r="H8" s="15" t="s">
        <v>34</v>
      </c>
      <c r="I8" s="15" t="s">
        <v>34</v>
      </c>
      <c r="J8" s="10">
        <v>45433</v>
      </c>
      <c r="K8" s="10">
        <v>45434</v>
      </c>
      <c r="L8" s="11" t="s">
        <v>34</v>
      </c>
      <c r="M8" s="11" t="s">
        <v>34</v>
      </c>
      <c r="N8" s="11" t="s">
        <v>34</v>
      </c>
      <c r="O8" s="11" t="s">
        <v>34</v>
      </c>
      <c r="P8" s="10">
        <v>45435</v>
      </c>
      <c r="Q8" s="11" t="s">
        <v>34</v>
      </c>
      <c r="R8" s="11" t="s">
        <v>34</v>
      </c>
      <c r="S8" s="10">
        <v>45443</v>
      </c>
      <c r="T8" s="10">
        <v>45473</v>
      </c>
      <c r="U8" s="18">
        <v>45483</v>
      </c>
    </row>
    <row r="9" ht="65.5" customHeight="1" spans="1:21">
      <c r="A9" s="13"/>
      <c r="B9" s="189"/>
      <c r="C9" s="191" t="s">
        <v>730</v>
      </c>
      <c r="D9" s="187">
        <v>100000</v>
      </c>
      <c r="E9" s="187">
        <v>100000</v>
      </c>
      <c r="F9" s="8" t="s">
        <v>38</v>
      </c>
      <c r="G9" s="15" t="s">
        <v>34</v>
      </c>
      <c r="H9" s="15" t="s">
        <v>34</v>
      </c>
      <c r="I9" s="15" t="s">
        <v>34</v>
      </c>
      <c r="J9" s="10">
        <v>45433</v>
      </c>
      <c r="K9" s="10">
        <v>45434</v>
      </c>
      <c r="L9" s="11" t="s">
        <v>34</v>
      </c>
      <c r="M9" s="11" t="s">
        <v>34</v>
      </c>
      <c r="N9" s="11" t="s">
        <v>34</v>
      </c>
      <c r="O9" s="11" t="s">
        <v>34</v>
      </c>
      <c r="P9" s="10">
        <v>45435</v>
      </c>
      <c r="Q9" s="11" t="s">
        <v>34</v>
      </c>
      <c r="R9" s="11" t="s">
        <v>34</v>
      </c>
      <c r="S9" s="10">
        <v>45443</v>
      </c>
      <c r="T9" s="10">
        <v>45747</v>
      </c>
      <c r="U9" s="18">
        <v>45756</v>
      </c>
    </row>
    <row r="10" ht="65.5" customHeight="1" spans="1:21">
      <c r="A10" s="13"/>
      <c r="B10" s="189"/>
      <c r="C10" s="191" t="s">
        <v>731</v>
      </c>
      <c r="D10" s="187">
        <v>50000</v>
      </c>
      <c r="E10" s="187">
        <v>50000</v>
      </c>
      <c r="F10" s="8" t="s">
        <v>38</v>
      </c>
      <c r="G10" s="15" t="s">
        <v>34</v>
      </c>
      <c r="H10" s="15" t="s">
        <v>34</v>
      </c>
      <c r="I10" s="15" t="s">
        <v>34</v>
      </c>
      <c r="J10" s="10">
        <v>45482</v>
      </c>
      <c r="K10" s="10">
        <v>45483</v>
      </c>
      <c r="L10" s="11" t="s">
        <v>34</v>
      </c>
      <c r="M10" s="11" t="s">
        <v>34</v>
      </c>
      <c r="N10" s="11" t="s">
        <v>34</v>
      </c>
      <c r="O10" s="11" t="s">
        <v>34</v>
      </c>
      <c r="P10" s="10">
        <v>45484</v>
      </c>
      <c r="Q10" s="11" t="s">
        <v>34</v>
      </c>
      <c r="R10" s="11" t="s">
        <v>34</v>
      </c>
      <c r="S10" s="10">
        <v>45504</v>
      </c>
      <c r="T10" s="10">
        <v>45747</v>
      </c>
      <c r="U10" s="18">
        <v>45756</v>
      </c>
    </row>
    <row r="11" ht="65" customHeight="1" spans="1:21">
      <c r="A11" s="13"/>
      <c r="B11" s="190"/>
      <c r="C11" s="191" t="s">
        <v>732</v>
      </c>
      <c r="D11" s="187">
        <v>110000</v>
      </c>
      <c r="E11" s="187">
        <v>110000</v>
      </c>
      <c r="F11" s="8" t="s">
        <v>38</v>
      </c>
      <c r="G11" s="15" t="s">
        <v>34</v>
      </c>
      <c r="H11" s="15" t="s">
        <v>34</v>
      </c>
      <c r="I11" s="15" t="s">
        <v>34</v>
      </c>
      <c r="J11" s="10">
        <v>45670</v>
      </c>
      <c r="K11" s="10">
        <v>45671</v>
      </c>
      <c r="L11" s="11" t="s">
        <v>34</v>
      </c>
      <c r="M11" s="11" t="s">
        <v>34</v>
      </c>
      <c r="N11" s="11" t="s">
        <v>34</v>
      </c>
      <c r="O11" s="11" t="s">
        <v>34</v>
      </c>
      <c r="P11" s="10">
        <v>45672</v>
      </c>
      <c r="Q11" s="11" t="s">
        <v>34</v>
      </c>
      <c r="R11" s="11" t="s">
        <v>34</v>
      </c>
      <c r="S11" s="10">
        <v>45688</v>
      </c>
      <c r="T11" s="10">
        <v>45747</v>
      </c>
      <c r="U11" s="18">
        <v>45756</v>
      </c>
    </row>
    <row r="12" ht="61.5" customHeight="1" spans="1:21">
      <c r="A12" s="13"/>
      <c r="B12" s="192" t="s">
        <v>733</v>
      </c>
      <c r="C12" s="191" t="s">
        <v>734</v>
      </c>
      <c r="D12" s="187">
        <v>120000</v>
      </c>
      <c r="E12" s="187">
        <v>120000</v>
      </c>
      <c r="F12" s="8" t="s">
        <v>38</v>
      </c>
      <c r="G12" s="15" t="s">
        <v>34</v>
      </c>
      <c r="H12" s="15" t="s">
        <v>34</v>
      </c>
      <c r="I12" s="15" t="s">
        <v>34</v>
      </c>
      <c r="J12" s="10">
        <v>45482</v>
      </c>
      <c r="K12" s="10">
        <v>45483</v>
      </c>
      <c r="L12" s="11" t="s">
        <v>34</v>
      </c>
      <c r="M12" s="11" t="s">
        <v>34</v>
      </c>
      <c r="N12" s="11" t="s">
        <v>34</v>
      </c>
      <c r="O12" s="11" t="s">
        <v>34</v>
      </c>
      <c r="P12" s="10">
        <v>45484</v>
      </c>
      <c r="Q12" s="11" t="s">
        <v>34</v>
      </c>
      <c r="R12" s="11" t="s">
        <v>34</v>
      </c>
      <c r="S12" s="10">
        <v>45504</v>
      </c>
      <c r="T12" s="10">
        <v>45747</v>
      </c>
      <c r="U12" s="18">
        <v>45756</v>
      </c>
    </row>
    <row r="13" spans="1:21">
      <c r="A13" s="50" t="s">
        <v>81</v>
      </c>
      <c r="B13" s="50"/>
      <c r="C13" s="50"/>
      <c r="D13" s="193">
        <f>SUM(D6:D12)</f>
        <v>605000</v>
      </c>
      <c r="E13" s="193">
        <f>SUM(E6:E12)</f>
        <v>605000</v>
      </c>
      <c r="F13" s="13"/>
      <c r="G13" s="15"/>
      <c r="H13" s="15"/>
      <c r="I13" s="15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</sheetData>
  <mergeCells count="3">
    <mergeCell ref="B2:B4"/>
    <mergeCell ref="B5:B7"/>
    <mergeCell ref="B8:B11"/>
  </mergeCells>
  <pageMargins left="0.7" right="0.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opLeftCell="A3" workbookViewId="0">
      <selection activeCell="B10" sqref="B10"/>
    </sheetView>
  </sheetViews>
  <sheetFormatPr defaultColWidth="9" defaultRowHeight="14.5" outlineLevelRow="6"/>
  <cols>
    <col min="1" max="1" width="10.8181818181818" customWidth="1"/>
    <col min="2" max="2" width="23.1818181818182" customWidth="1"/>
    <col min="3" max="3" width="18.0909090909091" customWidth="1"/>
    <col min="4" max="4" width="12.3636363636364" customWidth="1"/>
    <col min="5" max="5" width="10.8181818181818" customWidth="1"/>
    <col min="7" max="7" width="9.18181818181818" customWidth="1"/>
    <col min="9" max="9" width="10.1818181818182" customWidth="1"/>
    <col min="10" max="10" width="9.36363636363636" customWidth="1"/>
    <col min="11" max="11" width="9.45454545454546" customWidth="1"/>
    <col min="12" max="12" width="10.5454545454545" customWidth="1"/>
    <col min="13" max="14" width="9.81818181818182" customWidth="1"/>
    <col min="16" max="16" width="9.81818181818182" customWidth="1"/>
    <col min="17" max="17" width="10.8181818181818" customWidth="1"/>
    <col min="19" max="19" width="9.63636363636364" customWidth="1"/>
    <col min="23" max="23" width="10.4545454545455" customWidth="1"/>
  </cols>
  <sheetData>
    <row r="1" spans="1:24">
      <c r="A1" s="51"/>
      <c r="B1" s="52"/>
      <c r="C1" s="52"/>
      <c r="D1" s="52"/>
      <c r="E1" s="52"/>
      <c r="F1" s="52"/>
      <c r="G1" s="52"/>
      <c r="H1" s="52"/>
      <c r="I1" s="52"/>
      <c r="J1" s="52"/>
      <c r="K1" s="53"/>
    </row>
    <row r="2" ht="78" customHeight="1" spans="1:24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50</v>
      </c>
      <c r="H2" s="3" t="s">
        <v>632</v>
      </c>
      <c r="I2" s="1" t="s">
        <v>8</v>
      </c>
      <c r="J2" s="4" t="s">
        <v>52</v>
      </c>
      <c r="K2" s="4" t="s">
        <v>53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32" t="s">
        <v>19</v>
      </c>
      <c r="U2" s="32" t="s">
        <v>20</v>
      </c>
      <c r="V2" s="5" t="s">
        <v>18</v>
      </c>
      <c r="W2" s="6" t="s">
        <v>19</v>
      </c>
      <c r="X2" s="6" t="s">
        <v>20</v>
      </c>
    </row>
    <row r="3" ht="99" customHeight="1" spans="1:24">
      <c r="A3" s="47" t="s">
        <v>24</v>
      </c>
      <c r="B3" s="23" t="s">
        <v>735</v>
      </c>
      <c r="C3" s="23" t="s">
        <v>736</v>
      </c>
      <c r="D3" s="25">
        <v>300000</v>
      </c>
      <c r="E3" s="25">
        <v>300000</v>
      </c>
      <c r="F3" s="23" t="s">
        <v>260</v>
      </c>
      <c r="G3" s="174">
        <v>45404</v>
      </c>
      <c r="H3" s="174" t="s">
        <v>34</v>
      </c>
      <c r="I3" s="19" t="s">
        <v>34</v>
      </c>
      <c r="J3" s="174">
        <v>45406</v>
      </c>
      <c r="K3" s="174">
        <v>45408</v>
      </c>
      <c r="L3" s="174">
        <v>45411</v>
      </c>
      <c r="M3" s="116" t="s">
        <v>34</v>
      </c>
      <c r="N3" s="116" t="s">
        <v>34</v>
      </c>
      <c r="O3" s="116" t="s">
        <v>34</v>
      </c>
      <c r="P3" s="174">
        <v>45411</v>
      </c>
      <c r="Q3" s="116" t="s">
        <v>34</v>
      </c>
      <c r="R3" s="116" t="s">
        <v>34</v>
      </c>
      <c r="S3" s="174">
        <v>45415</v>
      </c>
      <c r="T3" s="174">
        <v>45562</v>
      </c>
      <c r="U3" s="174">
        <v>45576</v>
      </c>
      <c r="V3" s="11"/>
      <c r="W3" s="12">
        <v>45415</v>
      </c>
      <c r="X3" s="11"/>
    </row>
    <row r="4" ht="52.75" spans="1:24">
      <c r="A4" s="47" t="s">
        <v>24</v>
      </c>
      <c r="B4" s="175" t="s">
        <v>737</v>
      </c>
      <c r="C4" s="23" t="s">
        <v>738</v>
      </c>
      <c r="D4" s="55">
        <v>100000</v>
      </c>
      <c r="E4" s="55">
        <v>100000</v>
      </c>
      <c r="F4" s="47" t="s">
        <v>260</v>
      </c>
      <c r="G4" s="174">
        <v>45404</v>
      </c>
      <c r="H4" s="174" t="s">
        <v>34</v>
      </c>
      <c r="I4" s="19" t="s">
        <v>34</v>
      </c>
      <c r="J4" s="174">
        <v>45406</v>
      </c>
      <c r="K4" s="174">
        <v>45408</v>
      </c>
      <c r="L4" s="174">
        <v>45411</v>
      </c>
      <c r="M4" s="116" t="s">
        <v>34</v>
      </c>
      <c r="N4" s="116" t="s">
        <v>34</v>
      </c>
      <c r="O4" s="116" t="s">
        <v>34</v>
      </c>
      <c r="P4" s="174">
        <v>45411</v>
      </c>
      <c r="Q4" s="116" t="s">
        <v>34</v>
      </c>
      <c r="R4" s="116" t="s">
        <v>34</v>
      </c>
      <c r="S4" s="174">
        <v>45415</v>
      </c>
      <c r="T4" s="174">
        <v>45562</v>
      </c>
      <c r="U4" s="174">
        <v>45576</v>
      </c>
      <c r="V4" s="11"/>
      <c r="W4" s="11"/>
      <c r="X4" s="11"/>
    </row>
    <row r="5" ht="53.5" spans="1:24">
      <c r="A5" s="47" t="s">
        <v>24</v>
      </c>
      <c r="B5" s="176" t="s">
        <v>739</v>
      </c>
      <c r="C5" s="38" t="s">
        <v>740</v>
      </c>
      <c r="D5" s="55">
        <v>200000</v>
      </c>
      <c r="E5" s="55">
        <v>200000</v>
      </c>
      <c r="F5" s="177" t="s">
        <v>741</v>
      </c>
      <c r="G5" s="174">
        <v>45505</v>
      </c>
      <c r="H5" s="19" t="s">
        <v>34</v>
      </c>
      <c r="I5" s="158" t="s">
        <v>34</v>
      </c>
      <c r="J5" s="174">
        <v>45509</v>
      </c>
      <c r="K5" s="174">
        <v>45511</v>
      </c>
      <c r="L5" s="174">
        <v>45513</v>
      </c>
      <c r="M5" s="174" t="s">
        <v>34</v>
      </c>
      <c r="N5" s="174" t="s">
        <v>34</v>
      </c>
      <c r="O5" s="178" t="s">
        <v>34</v>
      </c>
      <c r="P5" s="179">
        <v>45517</v>
      </c>
      <c r="Q5" s="178" t="s">
        <v>34</v>
      </c>
      <c r="R5" s="174" t="s">
        <v>34</v>
      </c>
      <c r="S5" s="174">
        <v>45530</v>
      </c>
      <c r="T5" s="174">
        <v>45532</v>
      </c>
      <c r="U5" s="174">
        <v>45541</v>
      </c>
      <c r="V5" s="11"/>
      <c r="W5" s="11"/>
      <c r="X5" s="11"/>
    </row>
    <row r="6" ht="65.75" spans="1:24">
      <c r="A6" s="47"/>
      <c r="B6" s="38" t="s">
        <v>742</v>
      </c>
      <c r="C6" s="38" t="s">
        <v>743</v>
      </c>
      <c r="D6" s="163">
        <v>100000</v>
      </c>
      <c r="E6" s="163">
        <v>100000</v>
      </c>
      <c r="F6" s="177" t="s">
        <v>260</v>
      </c>
      <c r="G6" s="174">
        <v>45586</v>
      </c>
      <c r="H6" s="19" t="s">
        <v>34</v>
      </c>
      <c r="I6" s="158" t="s">
        <v>34</v>
      </c>
      <c r="J6" s="174">
        <v>45588</v>
      </c>
      <c r="K6" s="174">
        <v>45590</v>
      </c>
      <c r="L6" s="174">
        <v>45594</v>
      </c>
      <c r="M6" s="174" t="s">
        <v>34</v>
      </c>
      <c r="N6" s="174" t="s">
        <v>34</v>
      </c>
      <c r="O6" s="178" t="s">
        <v>34</v>
      </c>
      <c r="P6" s="174">
        <v>45596</v>
      </c>
      <c r="Q6" s="178" t="s">
        <v>34</v>
      </c>
      <c r="R6" s="174" t="s">
        <v>34</v>
      </c>
      <c r="S6" s="174">
        <v>45576</v>
      </c>
      <c r="T6" s="174">
        <v>45579</v>
      </c>
      <c r="U6" s="174">
        <v>45586</v>
      </c>
      <c r="V6" s="180">
        <v>45458</v>
      </c>
      <c r="W6" s="180">
        <v>45488</v>
      </c>
      <c r="X6" s="180">
        <v>45504</v>
      </c>
    </row>
    <row r="7" spans="1:24">
      <c r="A7" s="181" t="s">
        <v>81</v>
      </c>
      <c r="B7" s="181"/>
      <c r="C7" s="50"/>
      <c r="D7" s="182">
        <f>SUM(D3:D6)</f>
        <v>700000</v>
      </c>
      <c r="E7" s="182">
        <f>SUM(E3:E6)</f>
        <v>700000</v>
      </c>
      <c r="F7" s="13"/>
      <c r="G7" s="15"/>
      <c r="H7" s="15"/>
      <c r="I7" s="15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1"/>
      <c r="W7" s="11"/>
      <c r="X7" s="11"/>
    </row>
  </sheetData>
  <mergeCells count="1">
    <mergeCell ref="A1:K1"/>
  </mergeCells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opLeftCell="A3" workbookViewId="0">
      <selection activeCell="E6" sqref="E6"/>
    </sheetView>
  </sheetViews>
  <sheetFormatPr defaultColWidth="9" defaultRowHeight="14.5" outlineLevelRow="5"/>
  <cols>
    <col min="3" max="3" width="13.4545454545455" customWidth="1"/>
    <col min="4" max="4" width="12.1818181818182" customWidth="1"/>
    <col min="5" max="5" width="11.3636363636364" customWidth="1"/>
    <col min="6" max="7" width="10.4545454545455" customWidth="1"/>
    <col min="9" max="9" width="10.1818181818182" customWidth="1"/>
    <col min="10" max="10" width="11.5454545454545" customWidth="1"/>
    <col min="11" max="11" width="11.4545454545455" customWidth="1"/>
    <col min="12" max="12" width="10.9090909090909" customWidth="1"/>
    <col min="13" max="13" width="11.3636363636364" customWidth="1"/>
    <col min="14" max="15" width="10.4545454545455" customWidth="1"/>
    <col min="16" max="16" width="12.3636363636364" customWidth="1"/>
    <col min="17" max="17" width="12.1818181818182" customWidth="1"/>
    <col min="18" max="18" width="10.8181818181818" customWidth="1"/>
    <col min="19" max="19" width="11.6363636363636" customWidth="1"/>
    <col min="20" max="20" width="12.1818181818182" customWidth="1"/>
  </cols>
  <sheetData>
    <row r="1" spans="1:21">
      <c r="A1" s="51" t="s">
        <v>670</v>
      </c>
      <c r="B1" s="52"/>
      <c r="C1" s="52"/>
      <c r="D1" s="52"/>
      <c r="E1" s="52"/>
      <c r="F1" s="52"/>
      <c r="G1" s="52"/>
      <c r="H1" s="52"/>
    </row>
    <row r="2" spans="1:21">
      <c r="A2" s="51"/>
      <c r="B2" s="52"/>
      <c r="C2" s="52"/>
      <c r="D2" s="52"/>
      <c r="E2" s="52"/>
      <c r="F2" s="52"/>
      <c r="G2" s="52"/>
      <c r="H2" s="53"/>
    </row>
    <row r="3" ht="78" spans="1:21">
      <c r="A3" s="3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1" t="s">
        <v>50</v>
      </c>
      <c r="H3" s="3" t="s">
        <v>632</v>
      </c>
      <c r="I3" s="1" t="s">
        <v>8</v>
      </c>
      <c r="J3" s="4" t="s">
        <v>52</v>
      </c>
      <c r="K3" s="4" t="s">
        <v>53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32" t="s">
        <v>19</v>
      </c>
      <c r="U3" s="32" t="s">
        <v>20</v>
      </c>
    </row>
    <row r="4" ht="39" spans="1:21">
      <c r="A4" s="166" t="s">
        <v>24</v>
      </c>
      <c r="B4" s="705" t="s">
        <v>744</v>
      </c>
      <c r="C4" s="705" t="s">
        <v>744</v>
      </c>
      <c r="D4" s="706" t="s">
        <v>745</v>
      </c>
      <c r="E4" s="707" t="s">
        <v>745</v>
      </c>
      <c r="F4" s="705" t="s">
        <v>38</v>
      </c>
      <c r="G4" s="170">
        <v>45544</v>
      </c>
      <c r="H4" s="170">
        <v>45555</v>
      </c>
      <c r="I4" s="705" t="s">
        <v>34</v>
      </c>
      <c r="J4" s="170">
        <v>45559</v>
      </c>
      <c r="K4" s="170">
        <v>45576</v>
      </c>
      <c r="L4" s="170">
        <v>45579</v>
      </c>
      <c r="M4" s="170">
        <v>45583</v>
      </c>
      <c r="N4" s="170">
        <v>45587</v>
      </c>
      <c r="O4" s="170">
        <v>45590</v>
      </c>
      <c r="P4" s="170">
        <v>45594</v>
      </c>
      <c r="Q4" s="170">
        <v>45608</v>
      </c>
      <c r="R4" s="170">
        <v>45639</v>
      </c>
      <c r="S4" s="170">
        <v>45670</v>
      </c>
      <c r="T4" s="170">
        <v>45716</v>
      </c>
      <c r="U4" s="170">
        <v>45723</v>
      </c>
    </row>
    <row r="5" ht="52" spans="1:21">
      <c r="A5" s="166" t="s">
        <v>24</v>
      </c>
      <c r="B5" s="705" t="s">
        <v>746</v>
      </c>
      <c r="C5" s="705" t="s">
        <v>746</v>
      </c>
      <c r="D5" s="707" t="s">
        <v>747</v>
      </c>
      <c r="E5" s="707" t="s">
        <v>747</v>
      </c>
      <c r="F5" s="705" t="s">
        <v>647</v>
      </c>
      <c r="G5" s="170">
        <v>45487</v>
      </c>
      <c r="H5" s="170">
        <v>45491</v>
      </c>
      <c r="I5" s="705" t="s">
        <v>34</v>
      </c>
      <c r="J5" s="170">
        <v>45495</v>
      </c>
      <c r="K5" s="170">
        <v>45506</v>
      </c>
      <c r="L5" s="170">
        <v>45516</v>
      </c>
      <c r="M5" s="170">
        <v>45555</v>
      </c>
      <c r="N5" s="170">
        <v>45557</v>
      </c>
      <c r="O5" s="170">
        <v>45572</v>
      </c>
      <c r="P5" s="170">
        <v>45576</v>
      </c>
      <c r="Q5" s="170">
        <v>45590</v>
      </c>
      <c r="R5" s="170">
        <v>45611</v>
      </c>
      <c r="S5" s="170">
        <v>45621</v>
      </c>
      <c r="T5" s="170">
        <v>45639</v>
      </c>
      <c r="U5" s="170">
        <v>45667</v>
      </c>
    </row>
    <row r="6" spans="1:21">
      <c r="A6" s="50" t="s">
        <v>81</v>
      </c>
      <c r="B6" s="50"/>
      <c r="C6" s="171"/>
      <c r="D6" s="172" t="s">
        <v>748</v>
      </c>
      <c r="E6" s="50" t="s">
        <v>748</v>
      </c>
      <c r="F6" s="15"/>
      <c r="G6" s="15"/>
      <c r="H6" s="15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</row>
  </sheetData>
  <mergeCells count="2">
    <mergeCell ref="A1:H1"/>
    <mergeCell ref="A2:H2"/>
  </mergeCells>
  <pageMargins left="0.7" right="0.7" top="0.75" bottom="0.75" header="0.3" footer="0.3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selection activeCell="D9" sqref="D9:E9"/>
    </sheetView>
  </sheetViews>
  <sheetFormatPr defaultColWidth="9" defaultRowHeight="14.5"/>
  <cols>
    <col min="3" max="3" width="12.3636363636364" customWidth="1"/>
    <col min="4" max="4" width="12.8181818181818" customWidth="1"/>
    <col min="5" max="5" width="13.6363636363636" customWidth="1"/>
    <col min="6" max="6" width="11.8181818181818" customWidth="1"/>
    <col min="7" max="8" width="10.1818181818182" customWidth="1"/>
    <col min="9" max="11" width="10.4545454545455" customWidth="1"/>
    <col min="12" max="12" width="10.8181818181818" customWidth="1"/>
    <col min="13" max="13" width="11.8181818181818" customWidth="1"/>
    <col min="14" max="14" width="11" customWidth="1"/>
    <col min="15" max="15" width="10.4545454545455" customWidth="1"/>
    <col min="18" max="19" width="10.8181818181818" customWidth="1"/>
    <col min="20" max="20" width="10.6363636363636" customWidth="1"/>
  </cols>
  <sheetData>
    <row r="1" spans="1:21">
      <c r="A1" s="145" t="s">
        <v>749</v>
      </c>
      <c r="B1" s="146"/>
      <c r="C1" s="146"/>
      <c r="D1" s="146"/>
      <c r="E1" s="146"/>
      <c r="F1" s="146"/>
      <c r="G1" s="146"/>
      <c r="H1" s="146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</row>
    <row r="2" spans="1:21">
      <c r="A2" s="145"/>
      <c r="B2" s="146"/>
      <c r="C2" s="146"/>
      <c r="D2" s="146"/>
      <c r="E2" s="146"/>
      <c r="F2" s="146"/>
      <c r="G2" s="146"/>
      <c r="H2" s="148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</row>
    <row r="3" ht="78" spans="1:21">
      <c r="A3" s="31" t="s">
        <v>0</v>
      </c>
      <c r="B3" s="1" t="s">
        <v>1</v>
      </c>
      <c r="C3" s="1" t="s">
        <v>2</v>
      </c>
      <c r="D3" s="149" t="s">
        <v>3</v>
      </c>
      <c r="E3" s="150" t="s">
        <v>4</v>
      </c>
      <c r="F3" s="150" t="s">
        <v>5</v>
      </c>
      <c r="G3" s="150" t="s">
        <v>50</v>
      </c>
      <c r="H3" s="151" t="s">
        <v>632</v>
      </c>
      <c r="I3" s="150" t="s">
        <v>8</v>
      </c>
      <c r="J3" s="152" t="s">
        <v>52</v>
      </c>
      <c r="K3" s="152" t="s">
        <v>53</v>
      </c>
      <c r="L3" s="152" t="s">
        <v>11</v>
      </c>
      <c r="M3" s="152" t="s">
        <v>12</v>
      </c>
      <c r="N3" s="152" t="s">
        <v>13</v>
      </c>
      <c r="O3" s="152" t="s">
        <v>14</v>
      </c>
      <c r="P3" s="153" t="s">
        <v>15</v>
      </c>
      <c r="Q3" s="153" t="s">
        <v>16</v>
      </c>
      <c r="R3" s="153" t="s">
        <v>17</v>
      </c>
      <c r="S3" s="153" t="s">
        <v>18</v>
      </c>
      <c r="T3" s="153" t="s">
        <v>19</v>
      </c>
      <c r="U3" s="153" t="s">
        <v>20</v>
      </c>
    </row>
    <row r="4" ht="52" spans="1:21">
      <c r="A4" s="44" t="s">
        <v>60</v>
      </c>
      <c r="B4" s="154" t="s">
        <v>750</v>
      </c>
      <c r="C4" s="13" t="s">
        <v>751</v>
      </c>
      <c r="D4" s="155">
        <v>150000</v>
      </c>
      <c r="E4" s="156">
        <v>150000</v>
      </c>
      <c r="F4" s="157" t="s">
        <v>647</v>
      </c>
      <c r="G4" s="158" t="s">
        <v>34</v>
      </c>
      <c r="H4" s="158" t="s">
        <v>34</v>
      </c>
      <c r="I4" s="158" t="s">
        <v>34</v>
      </c>
      <c r="J4" s="159" t="s">
        <v>34</v>
      </c>
      <c r="K4" s="159" t="s">
        <v>34</v>
      </c>
      <c r="L4" s="159" t="s">
        <v>34</v>
      </c>
      <c r="M4" s="159" t="s">
        <v>34</v>
      </c>
      <c r="N4" s="159" t="s">
        <v>34</v>
      </c>
      <c r="O4" s="159" t="s">
        <v>34</v>
      </c>
      <c r="P4" s="159" t="s">
        <v>34</v>
      </c>
      <c r="Q4" s="159" t="s">
        <v>34</v>
      </c>
      <c r="R4" s="159" t="s">
        <v>34</v>
      </c>
      <c r="S4" s="160">
        <v>45384</v>
      </c>
      <c r="T4" s="160">
        <v>45736</v>
      </c>
      <c r="U4" s="160">
        <v>45747</v>
      </c>
    </row>
    <row r="5" ht="52" spans="1:21">
      <c r="A5" s="44" t="s">
        <v>60</v>
      </c>
      <c r="B5" s="154" t="s">
        <v>752</v>
      </c>
      <c r="C5" s="13" t="s">
        <v>753</v>
      </c>
      <c r="D5" s="161">
        <v>100000</v>
      </c>
      <c r="E5" s="156">
        <v>100000</v>
      </c>
      <c r="F5" s="157" t="s">
        <v>754</v>
      </c>
      <c r="G5" s="158">
        <v>45401</v>
      </c>
      <c r="H5" s="158" t="s">
        <v>34</v>
      </c>
      <c r="I5" s="158" t="s">
        <v>34</v>
      </c>
      <c r="J5" s="160">
        <v>45405</v>
      </c>
      <c r="K5" s="160">
        <v>45408</v>
      </c>
      <c r="L5" s="160">
        <v>45409</v>
      </c>
      <c r="M5" s="159" t="s">
        <v>34</v>
      </c>
      <c r="N5" s="159" t="s">
        <v>34</v>
      </c>
      <c r="O5" s="159" t="s">
        <v>34</v>
      </c>
      <c r="P5" s="160">
        <v>45411</v>
      </c>
      <c r="Q5" s="159" t="s">
        <v>34</v>
      </c>
      <c r="R5" s="159" t="s">
        <v>34</v>
      </c>
      <c r="S5" s="160">
        <v>45415</v>
      </c>
      <c r="T5" s="160">
        <v>45415</v>
      </c>
      <c r="U5" s="160">
        <v>45422</v>
      </c>
    </row>
    <row r="6" ht="39" spans="1:21">
      <c r="A6" s="44" t="s">
        <v>60</v>
      </c>
      <c r="B6" s="162" t="s">
        <v>755</v>
      </c>
      <c r="C6" s="47" t="s">
        <v>756</v>
      </c>
      <c r="D6" s="161">
        <v>1000000</v>
      </c>
      <c r="E6" s="163">
        <v>1000000</v>
      </c>
      <c r="F6" s="157" t="s">
        <v>757</v>
      </c>
      <c r="G6" s="158">
        <v>45460</v>
      </c>
      <c r="H6" s="158">
        <v>45405</v>
      </c>
      <c r="I6" s="158" t="s">
        <v>254</v>
      </c>
      <c r="J6" s="158" t="s">
        <v>254</v>
      </c>
      <c r="K6" s="158" t="s">
        <v>254</v>
      </c>
      <c r="L6" s="158" t="s">
        <v>254</v>
      </c>
      <c r="M6" s="158" t="s">
        <v>254</v>
      </c>
      <c r="N6" s="158" t="s">
        <v>254</v>
      </c>
      <c r="O6" s="158" t="s">
        <v>254</v>
      </c>
      <c r="P6" s="158" t="s">
        <v>254</v>
      </c>
      <c r="Q6" s="158" t="s">
        <v>254</v>
      </c>
      <c r="R6" s="158" t="s">
        <v>254</v>
      </c>
      <c r="S6" s="158" t="s">
        <v>254</v>
      </c>
      <c r="T6" s="158" t="s">
        <v>254</v>
      </c>
      <c r="U6" s="158" t="s">
        <v>254</v>
      </c>
    </row>
    <row r="7" ht="65" spans="1:21">
      <c r="A7" s="44" t="s">
        <v>60</v>
      </c>
      <c r="B7" s="162" t="s">
        <v>758</v>
      </c>
      <c r="C7" s="47" t="s">
        <v>759</v>
      </c>
      <c r="D7" s="161">
        <v>100000</v>
      </c>
      <c r="E7" s="163">
        <v>100000</v>
      </c>
      <c r="F7" s="157" t="s">
        <v>38</v>
      </c>
      <c r="G7" s="158">
        <v>45551</v>
      </c>
      <c r="H7" s="158">
        <v>45552</v>
      </c>
      <c r="I7" s="158">
        <v>45554</v>
      </c>
      <c r="J7" s="160">
        <v>45555</v>
      </c>
      <c r="K7" s="160">
        <v>45559</v>
      </c>
      <c r="L7" s="160">
        <v>45561</v>
      </c>
      <c r="M7" s="160">
        <v>45562</v>
      </c>
      <c r="N7" s="160">
        <v>45567</v>
      </c>
      <c r="O7" s="160">
        <v>45569</v>
      </c>
      <c r="P7" s="160">
        <v>45572</v>
      </c>
      <c r="Q7" s="159" t="s">
        <v>34</v>
      </c>
      <c r="R7" s="159" t="s">
        <v>34</v>
      </c>
      <c r="S7" s="164">
        <v>45579</v>
      </c>
      <c r="T7" s="164">
        <v>45580</v>
      </c>
      <c r="U7" s="164">
        <v>45590</v>
      </c>
    </row>
    <row r="8" ht="65" spans="1:21">
      <c r="A8" s="44" t="s">
        <v>60</v>
      </c>
      <c r="B8" s="162" t="s">
        <v>760</v>
      </c>
      <c r="C8" s="47" t="s">
        <v>761</v>
      </c>
      <c r="D8" s="161">
        <v>300000</v>
      </c>
      <c r="E8" s="163">
        <v>300000</v>
      </c>
      <c r="F8" s="157" t="s">
        <v>38</v>
      </c>
      <c r="G8" s="158">
        <v>45660</v>
      </c>
      <c r="H8" s="158">
        <v>45663</v>
      </c>
      <c r="I8" s="158">
        <v>45665</v>
      </c>
      <c r="J8" s="160">
        <v>45667</v>
      </c>
      <c r="K8" s="160">
        <v>45671</v>
      </c>
      <c r="L8" s="160">
        <v>45673</v>
      </c>
      <c r="M8" s="160">
        <v>45677</v>
      </c>
      <c r="N8" s="160">
        <v>45678</v>
      </c>
      <c r="O8" s="160">
        <v>45679</v>
      </c>
      <c r="P8" s="160">
        <v>45680</v>
      </c>
      <c r="Q8" s="159" t="s">
        <v>34</v>
      </c>
      <c r="R8" s="159" t="s">
        <v>34</v>
      </c>
      <c r="S8" s="165">
        <v>45684</v>
      </c>
      <c r="T8" s="165">
        <v>45686</v>
      </c>
      <c r="U8" s="165">
        <v>45695</v>
      </c>
    </row>
    <row r="9" spans="1:21">
      <c r="B9" s="11"/>
      <c r="C9" s="144" t="s">
        <v>669</v>
      </c>
      <c r="D9" s="30">
        <f>SUM(D4:D8)</f>
        <v>1650000</v>
      </c>
      <c r="E9" s="30">
        <f>SUM(E4:E8)</f>
        <v>1650000</v>
      </c>
    </row>
  </sheetData>
  <mergeCells count="2">
    <mergeCell ref="A1:H1"/>
    <mergeCell ref="A2:H2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06"/>
  <sheetViews>
    <sheetView topLeftCell="A35" workbookViewId="0">
      <selection activeCell="D44" sqref="D44"/>
    </sheetView>
  </sheetViews>
  <sheetFormatPr defaultColWidth="9" defaultRowHeight="14.5"/>
  <cols>
    <col min="1" max="1" width="8.81818181818182" style="11"/>
    <col min="3" max="3" width="24.9090909090909" customWidth="1"/>
    <col min="4" max="4" width="25" customWidth="1"/>
    <col min="5" max="5" width="12.5454545454545" customWidth="1"/>
    <col min="6" max="6" width="13" customWidth="1"/>
    <col min="7" max="8" width="10" customWidth="1"/>
    <col min="11" max="11" width="9.45454545454546" customWidth="1"/>
    <col min="12" max="12" width="9.81818181818182" customWidth="1"/>
    <col min="13" max="13" width="10.3636363636364" customWidth="1"/>
    <col min="17" max="17" width="9.81818181818182" customWidth="1"/>
    <col min="20" max="20" width="10.1818181818182" customWidth="1"/>
    <col min="21" max="21" width="10.0909090909091" customWidth="1"/>
    <col min="22" max="22" width="9.81818181818182" customWidth="1"/>
  </cols>
  <sheetData>
    <row r="1" ht="78" spans="1:22">
      <c r="A1" s="110" t="s">
        <v>762</v>
      </c>
      <c r="B1" s="3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50</v>
      </c>
      <c r="I1" s="3" t="s">
        <v>632</v>
      </c>
      <c r="J1" s="1" t="s">
        <v>8</v>
      </c>
      <c r="K1" s="4" t="s">
        <v>52</v>
      </c>
      <c r="L1" s="4" t="s">
        <v>53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32" t="s">
        <v>19</v>
      </c>
      <c r="V1" s="32" t="s">
        <v>20</v>
      </c>
    </row>
    <row r="2" ht="32" customHeight="1" spans="1:22">
      <c r="A2" s="11">
        <v>1</v>
      </c>
      <c r="B2" s="35" t="s">
        <v>24</v>
      </c>
      <c r="C2" s="111" t="s">
        <v>763</v>
      </c>
      <c r="D2" s="112" t="s">
        <v>764</v>
      </c>
      <c r="E2" s="113">
        <v>16500</v>
      </c>
      <c r="F2" s="114">
        <v>16500</v>
      </c>
      <c r="G2" s="23" t="s">
        <v>38</v>
      </c>
      <c r="H2" s="19">
        <v>45446</v>
      </c>
      <c r="I2" s="19" t="s">
        <v>34</v>
      </c>
      <c r="J2" s="19" t="s">
        <v>34</v>
      </c>
      <c r="K2" s="19">
        <v>45464</v>
      </c>
      <c r="L2" s="115">
        <v>45473</v>
      </c>
      <c r="M2" s="116" t="s">
        <v>34</v>
      </c>
      <c r="N2" s="116" t="s">
        <v>34</v>
      </c>
      <c r="O2" s="116" t="s">
        <v>34</v>
      </c>
      <c r="P2" s="116" t="s">
        <v>34</v>
      </c>
      <c r="Q2" s="116" t="s">
        <v>34</v>
      </c>
      <c r="R2" s="116" t="s">
        <v>34</v>
      </c>
      <c r="S2" s="116" t="s">
        <v>34</v>
      </c>
      <c r="T2" s="19">
        <v>45464</v>
      </c>
      <c r="U2" s="115">
        <v>45473</v>
      </c>
      <c r="V2" s="115">
        <v>45483</v>
      </c>
    </row>
    <row r="3" ht="44" customHeight="1" spans="1:22">
      <c r="A3" s="11">
        <f>SUM(A2+1)</f>
        <v>2</v>
      </c>
      <c r="B3" s="35" t="s">
        <v>24</v>
      </c>
      <c r="C3" s="117" t="s">
        <v>765</v>
      </c>
      <c r="D3" s="23" t="s">
        <v>766</v>
      </c>
      <c r="E3" s="113">
        <v>24750</v>
      </c>
      <c r="F3" s="114">
        <v>24750</v>
      </c>
      <c r="G3" s="23" t="s">
        <v>38</v>
      </c>
      <c r="H3" s="19">
        <v>45450</v>
      </c>
      <c r="I3" s="19" t="s">
        <v>34</v>
      </c>
      <c r="J3" s="19" t="s">
        <v>34</v>
      </c>
      <c r="K3" s="19">
        <v>45455</v>
      </c>
      <c r="L3" s="115">
        <v>45460</v>
      </c>
      <c r="M3" s="116" t="s">
        <v>767</v>
      </c>
      <c r="N3" s="116" t="s">
        <v>34</v>
      </c>
      <c r="O3" s="116" t="s">
        <v>34</v>
      </c>
      <c r="P3" s="116" t="s">
        <v>34</v>
      </c>
      <c r="Q3" s="115">
        <v>45463</v>
      </c>
      <c r="R3" s="116" t="s">
        <v>34</v>
      </c>
      <c r="S3" s="116" t="s">
        <v>34</v>
      </c>
      <c r="T3" s="19">
        <v>45465</v>
      </c>
      <c r="U3" s="115">
        <v>45473</v>
      </c>
      <c r="V3" s="115">
        <v>45484</v>
      </c>
    </row>
    <row r="4" ht="33" customHeight="1" spans="1:22">
      <c r="A4" s="11">
        <f t="shared" ref="A4:A37" si="0">SUM(A3+1)</f>
        <v>3</v>
      </c>
      <c r="B4" s="35" t="s">
        <v>24</v>
      </c>
      <c r="C4" s="111" t="s">
        <v>768</v>
      </c>
      <c r="D4" s="112" t="s">
        <v>769</v>
      </c>
      <c r="E4" s="113">
        <v>16500</v>
      </c>
      <c r="F4" s="114">
        <v>16500</v>
      </c>
      <c r="G4" s="23" t="s">
        <v>38</v>
      </c>
      <c r="H4" s="19">
        <v>45446</v>
      </c>
      <c r="I4" s="19" t="s">
        <v>34</v>
      </c>
      <c r="J4" s="19" t="s">
        <v>34</v>
      </c>
      <c r="K4" s="19">
        <v>45450</v>
      </c>
      <c r="L4" s="115">
        <v>45455</v>
      </c>
      <c r="M4" s="115">
        <v>45460</v>
      </c>
      <c r="N4" s="116" t="s">
        <v>34</v>
      </c>
      <c r="O4" s="116" t="s">
        <v>34</v>
      </c>
      <c r="P4" s="116" t="s">
        <v>34</v>
      </c>
      <c r="Q4" s="115">
        <v>45462</v>
      </c>
      <c r="R4" s="116" t="s">
        <v>34</v>
      </c>
      <c r="S4" s="116" t="s">
        <v>34</v>
      </c>
      <c r="T4" s="19">
        <v>45464</v>
      </c>
      <c r="U4" s="115">
        <v>45473</v>
      </c>
      <c r="V4" s="115">
        <v>45485</v>
      </c>
    </row>
    <row r="5" ht="43.5" customHeight="1" spans="1:22">
      <c r="A5" s="11">
        <f t="shared" si="0"/>
        <v>4</v>
      </c>
      <c r="B5" s="35" t="s">
        <v>24</v>
      </c>
      <c r="C5" s="87" t="s">
        <v>770</v>
      </c>
      <c r="D5" s="118" t="s">
        <v>771</v>
      </c>
      <c r="E5" s="119">
        <f>300000*0.33</f>
        <v>99000</v>
      </c>
      <c r="F5" s="120">
        <f>300000*0.33</f>
        <v>99000</v>
      </c>
      <c r="G5" s="121" t="s">
        <v>38</v>
      </c>
      <c r="H5" s="122">
        <v>45509</v>
      </c>
      <c r="I5" s="122" t="s">
        <v>34</v>
      </c>
      <c r="J5" s="122" t="s">
        <v>34</v>
      </c>
      <c r="K5" s="122">
        <v>45513</v>
      </c>
      <c r="L5" s="122">
        <v>45520</v>
      </c>
      <c r="M5" s="123">
        <v>45525</v>
      </c>
      <c r="N5" s="124" t="s">
        <v>34</v>
      </c>
      <c r="O5" s="124" t="s">
        <v>34</v>
      </c>
      <c r="P5" s="124" t="s">
        <v>34</v>
      </c>
      <c r="Q5" s="123">
        <v>45544</v>
      </c>
      <c r="R5" s="124" t="s">
        <v>34</v>
      </c>
      <c r="S5" s="124" t="s">
        <v>34</v>
      </c>
      <c r="T5" s="122">
        <v>45551</v>
      </c>
      <c r="U5" s="122">
        <v>45555</v>
      </c>
      <c r="V5" s="115">
        <v>45486</v>
      </c>
    </row>
    <row r="6" ht="26.5" customHeight="1" spans="1:22">
      <c r="A6" s="11">
        <f t="shared" si="0"/>
        <v>5</v>
      </c>
      <c r="B6" s="35" t="s">
        <v>24</v>
      </c>
      <c r="C6" s="125" t="s">
        <v>772</v>
      </c>
      <c r="D6" s="112" t="s">
        <v>773</v>
      </c>
      <c r="E6" s="114">
        <v>125000</v>
      </c>
      <c r="F6" s="114">
        <v>125000</v>
      </c>
      <c r="G6" s="23" t="s">
        <v>38</v>
      </c>
      <c r="H6" s="19">
        <v>45446</v>
      </c>
      <c r="I6" s="19" t="s">
        <v>34</v>
      </c>
      <c r="J6" s="19" t="s">
        <v>34</v>
      </c>
      <c r="K6" s="19">
        <v>45450</v>
      </c>
      <c r="L6" s="19">
        <v>45455</v>
      </c>
      <c r="M6" s="115">
        <v>45457</v>
      </c>
      <c r="N6" s="116" t="s">
        <v>34</v>
      </c>
      <c r="O6" s="116" t="s">
        <v>34</v>
      </c>
      <c r="P6" s="116" t="s">
        <v>34</v>
      </c>
      <c r="Q6" s="115">
        <v>45461</v>
      </c>
      <c r="R6" s="116" t="s">
        <v>34</v>
      </c>
      <c r="S6" s="116" t="s">
        <v>34</v>
      </c>
      <c r="T6" s="19">
        <v>45464</v>
      </c>
      <c r="U6" s="19">
        <v>45464</v>
      </c>
      <c r="V6" s="115">
        <v>45487</v>
      </c>
    </row>
    <row r="7" ht="43" customHeight="1" spans="1:22">
      <c r="A7" s="11">
        <f t="shared" si="0"/>
        <v>6</v>
      </c>
      <c r="B7" s="35" t="s">
        <v>24</v>
      </c>
      <c r="C7" s="111" t="s">
        <v>774</v>
      </c>
      <c r="D7" s="112" t="s">
        <v>775</v>
      </c>
      <c r="E7" s="114">
        <v>75000</v>
      </c>
      <c r="F7" s="114">
        <v>75000</v>
      </c>
      <c r="G7" s="23" t="s">
        <v>38</v>
      </c>
      <c r="H7" s="19">
        <v>45464</v>
      </c>
      <c r="I7" s="116" t="s">
        <v>34</v>
      </c>
      <c r="J7" s="116" t="s">
        <v>34</v>
      </c>
      <c r="K7" s="19" t="s">
        <v>34</v>
      </c>
      <c r="L7" s="19" t="s">
        <v>34</v>
      </c>
      <c r="M7" s="116" t="s">
        <v>34</v>
      </c>
      <c r="N7" s="116" t="s">
        <v>34</v>
      </c>
      <c r="O7" s="116" t="s">
        <v>34</v>
      </c>
      <c r="P7" s="116" t="s">
        <v>34</v>
      </c>
      <c r="Q7" s="116" t="s">
        <v>34</v>
      </c>
      <c r="R7" s="116" t="s">
        <v>34</v>
      </c>
      <c r="S7" s="116" t="s">
        <v>34</v>
      </c>
      <c r="T7" s="19">
        <v>45464</v>
      </c>
      <c r="U7" s="19">
        <v>45747</v>
      </c>
      <c r="V7" s="115">
        <v>45756</v>
      </c>
    </row>
    <row r="8" ht="30" customHeight="1" spans="1:22">
      <c r="A8" s="11">
        <f t="shared" si="0"/>
        <v>7</v>
      </c>
      <c r="B8" s="35" t="s">
        <v>24</v>
      </c>
      <c r="C8" s="126" t="s">
        <v>776</v>
      </c>
      <c r="D8" s="127" t="s">
        <v>777</v>
      </c>
      <c r="E8" s="114">
        <v>40000</v>
      </c>
      <c r="F8" s="114">
        <v>40000</v>
      </c>
      <c r="G8" s="23" t="s">
        <v>38</v>
      </c>
      <c r="H8" s="19">
        <v>45464</v>
      </c>
      <c r="I8" s="116" t="s">
        <v>34</v>
      </c>
      <c r="J8" s="116" t="s">
        <v>34</v>
      </c>
      <c r="K8" s="19" t="s">
        <v>34</v>
      </c>
      <c r="L8" s="19" t="s">
        <v>34</v>
      </c>
      <c r="M8" s="116" t="s">
        <v>34</v>
      </c>
      <c r="N8" s="116" t="s">
        <v>34</v>
      </c>
      <c r="O8" s="116" t="s">
        <v>34</v>
      </c>
      <c r="P8" s="116" t="s">
        <v>34</v>
      </c>
      <c r="Q8" s="116" t="s">
        <v>34</v>
      </c>
      <c r="R8" s="116" t="s">
        <v>34</v>
      </c>
      <c r="S8" s="116" t="s">
        <v>34</v>
      </c>
      <c r="T8" s="19">
        <v>45464</v>
      </c>
      <c r="U8" s="19">
        <v>45747</v>
      </c>
      <c r="V8" s="115">
        <v>45756</v>
      </c>
    </row>
    <row r="9" ht="31.5" customHeight="1" spans="1:22">
      <c r="A9" s="11">
        <f t="shared" si="0"/>
        <v>8</v>
      </c>
      <c r="B9" s="35" t="s">
        <v>24</v>
      </c>
      <c r="C9" s="128" t="s">
        <v>778</v>
      </c>
      <c r="D9" s="128" t="s">
        <v>778</v>
      </c>
      <c r="E9" s="120">
        <v>400000</v>
      </c>
      <c r="F9" s="120">
        <v>400000</v>
      </c>
      <c r="G9" s="121" t="s">
        <v>779</v>
      </c>
      <c r="H9" s="122">
        <v>45383</v>
      </c>
      <c r="I9" s="122">
        <v>45401</v>
      </c>
      <c r="J9" s="122">
        <v>45404</v>
      </c>
      <c r="K9" s="122">
        <v>45408</v>
      </c>
      <c r="L9" s="122">
        <v>45429</v>
      </c>
      <c r="M9" s="122">
        <v>45436</v>
      </c>
      <c r="N9" s="122">
        <v>45443</v>
      </c>
      <c r="O9" s="122">
        <v>45446</v>
      </c>
      <c r="P9" s="122">
        <v>45450</v>
      </c>
      <c r="Q9" s="122">
        <v>45450</v>
      </c>
      <c r="R9" s="122">
        <v>45457</v>
      </c>
      <c r="S9" s="122">
        <v>45464</v>
      </c>
      <c r="T9" s="122">
        <v>45474</v>
      </c>
      <c r="U9" s="122">
        <v>45747</v>
      </c>
      <c r="V9" s="115">
        <v>45756</v>
      </c>
    </row>
    <row r="10" ht="35" customHeight="1" spans="1:22">
      <c r="A10" s="11">
        <f t="shared" si="0"/>
        <v>9</v>
      </c>
      <c r="B10" s="35" t="s">
        <v>24</v>
      </c>
      <c r="C10" s="129" t="s">
        <v>780</v>
      </c>
      <c r="D10" s="43" t="s">
        <v>781</v>
      </c>
      <c r="E10" s="114">
        <v>200000</v>
      </c>
      <c r="F10" s="114">
        <v>200000</v>
      </c>
      <c r="G10" s="121" t="s">
        <v>647</v>
      </c>
      <c r="H10" s="19">
        <v>45384</v>
      </c>
      <c r="I10" s="116" t="s">
        <v>34</v>
      </c>
      <c r="J10" s="116" t="s">
        <v>34</v>
      </c>
      <c r="K10" s="19">
        <v>45747</v>
      </c>
      <c r="L10" s="19">
        <v>45747</v>
      </c>
      <c r="M10" s="116" t="s">
        <v>34</v>
      </c>
      <c r="N10" s="116" t="s">
        <v>34</v>
      </c>
      <c r="O10" s="116" t="s">
        <v>34</v>
      </c>
      <c r="P10" s="116" t="s">
        <v>34</v>
      </c>
      <c r="Q10" s="116" t="s">
        <v>34</v>
      </c>
      <c r="R10" s="116" t="s">
        <v>34</v>
      </c>
      <c r="S10" s="116" t="s">
        <v>34</v>
      </c>
      <c r="T10" s="19">
        <v>45747</v>
      </c>
      <c r="U10" s="19">
        <v>45747</v>
      </c>
      <c r="V10" s="115">
        <v>45756</v>
      </c>
    </row>
    <row r="11" ht="46" customHeight="1" spans="1:22">
      <c r="A11" s="11">
        <f t="shared" si="0"/>
        <v>10</v>
      </c>
      <c r="B11" s="35" t="s">
        <v>24</v>
      </c>
      <c r="C11" s="126" t="s">
        <v>782</v>
      </c>
      <c r="D11" s="43" t="s">
        <v>783</v>
      </c>
      <c r="E11" s="114">
        <v>80000</v>
      </c>
      <c r="F11" s="114">
        <v>80000</v>
      </c>
      <c r="G11" s="121" t="s">
        <v>647</v>
      </c>
      <c r="H11" s="19">
        <v>45394</v>
      </c>
      <c r="I11" s="116" t="s">
        <v>34</v>
      </c>
      <c r="J11" s="116" t="s">
        <v>34</v>
      </c>
      <c r="K11" s="19">
        <v>45473</v>
      </c>
      <c r="L11" s="19">
        <v>45473</v>
      </c>
      <c r="M11" s="116" t="s">
        <v>34</v>
      </c>
      <c r="N11" s="116" t="s">
        <v>34</v>
      </c>
      <c r="O11" s="116" t="s">
        <v>34</v>
      </c>
      <c r="P11" s="116" t="s">
        <v>34</v>
      </c>
      <c r="Q11" s="116" t="s">
        <v>34</v>
      </c>
      <c r="R11" s="116" t="s">
        <v>34</v>
      </c>
      <c r="S11" s="116" t="s">
        <v>34</v>
      </c>
      <c r="T11" s="19">
        <v>45473</v>
      </c>
      <c r="U11" s="19">
        <v>45473</v>
      </c>
      <c r="V11" s="115">
        <v>45492</v>
      </c>
    </row>
    <row r="12" ht="56" customHeight="1" spans="1:22">
      <c r="A12" s="11">
        <f t="shared" si="0"/>
        <v>11</v>
      </c>
      <c r="B12" s="35" t="s">
        <v>24</v>
      </c>
      <c r="C12" s="126" t="s">
        <v>784</v>
      </c>
      <c r="D12" s="43" t="s">
        <v>785</v>
      </c>
      <c r="E12" s="130">
        <v>300000</v>
      </c>
      <c r="F12" s="130">
        <v>300000</v>
      </c>
      <c r="G12" s="23" t="s">
        <v>786</v>
      </c>
      <c r="H12" s="19">
        <v>45444</v>
      </c>
      <c r="I12" s="19">
        <v>45453</v>
      </c>
      <c r="J12" s="19">
        <v>45467</v>
      </c>
      <c r="K12" s="19">
        <v>45504</v>
      </c>
      <c r="L12" s="19">
        <v>45504</v>
      </c>
      <c r="M12" s="116" t="s">
        <v>34</v>
      </c>
      <c r="N12" s="116" t="s">
        <v>34</v>
      </c>
      <c r="O12" s="116" t="s">
        <v>34</v>
      </c>
      <c r="P12" s="116" t="s">
        <v>34</v>
      </c>
      <c r="Q12" s="116" t="s">
        <v>34</v>
      </c>
      <c r="R12" s="116" t="s">
        <v>34</v>
      </c>
      <c r="S12" s="116" t="s">
        <v>34</v>
      </c>
      <c r="T12" s="19">
        <v>45504</v>
      </c>
      <c r="U12" s="19">
        <v>45504</v>
      </c>
      <c r="V12" s="115">
        <v>45492</v>
      </c>
    </row>
    <row r="13" ht="39.5" customHeight="1" spans="1:22">
      <c r="A13" s="11">
        <f t="shared" si="0"/>
        <v>12</v>
      </c>
      <c r="B13" s="35" t="s">
        <v>24</v>
      </c>
      <c r="C13" s="128" t="s">
        <v>787</v>
      </c>
      <c r="D13" s="68" t="s">
        <v>788</v>
      </c>
      <c r="E13" s="131">
        <v>300000</v>
      </c>
      <c r="F13" s="131">
        <v>300000</v>
      </c>
      <c r="G13" s="121" t="s">
        <v>38</v>
      </c>
      <c r="H13" s="122">
        <v>45384</v>
      </c>
      <c r="I13" s="124" t="s">
        <v>34</v>
      </c>
      <c r="J13" s="124" t="s">
        <v>34</v>
      </c>
      <c r="K13" s="122">
        <v>45747</v>
      </c>
      <c r="L13" s="122">
        <v>45747</v>
      </c>
      <c r="M13" s="124" t="s">
        <v>34</v>
      </c>
      <c r="N13" s="124" t="s">
        <v>34</v>
      </c>
      <c r="O13" s="124" t="s">
        <v>34</v>
      </c>
      <c r="P13" s="124" t="s">
        <v>34</v>
      </c>
      <c r="Q13" s="124" t="s">
        <v>34</v>
      </c>
      <c r="R13" s="124" t="s">
        <v>34</v>
      </c>
      <c r="S13" s="124" t="s">
        <v>34</v>
      </c>
      <c r="T13" s="122">
        <v>45384</v>
      </c>
      <c r="U13" s="122">
        <v>45747</v>
      </c>
      <c r="V13" s="115">
        <v>45757</v>
      </c>
    </row>
    <row r="14" ht="29" customHeight="1" spans="1:22">
      <c r="A14" s="11">
        <f t="shared" si="0"/>
        <v>13</v>
      </c>
      <c r="B14" s="35" t="s">
        <v>24</v>
      </c>
      <c r="C14" s="129" t="s">
        <v>789</v>
      </c>
      <c r="D14" s="43" t="s">
        <v>790</v>
      </c>
      <c r="E14" s="132">
        <v>250000</v>
      </c>
      <c r="F14" s="132">
        <v>250000</v>
      </c>
      <c r="G14" s="23" t="s">
        <v>38</v>
      </c>
      <c r="H14" s="19">
        <v>45566</v>
      </c>
      <c r="I14" s="116" t="s">
        <v>34</v>
      </c>
      <c r="J14" s="116" t="s">
        <v>34</v>
      </c>
      <c r="K14" s="19"/>
      <c r="L14" s="19"/>
      <c r="M14" s="116" t="s">
        <v>34</v>
      </c>
      <c r="N14" s="116" t="s">
        <v>34</v>
      </c>
      <c r="O14" s="116" t="s">
        <v>34</v>
      </c>
      <c r="P14" s="116" t="s">
        <v>34</v>
      </c>
      <c r="Q14" s="116" t="s">
        <v>34</v>
      </c>
      <c r="R14" s="116" t="s">
        <v>34</v>
      </c>
      <c r="S14" s="116" t="s">
        <v>34</v>
      </c>
      <c r="T14" s="19">
        <v>45566</v>
      </c>
      <c r="U14" s="19">
        <v>45747</v>
      </c>
      <c r="V14" s="115">
        <v>45756</v>
      </c>
    </row>
    <row r="15" ht="56.5" customHeight="1" spans="1:22">
      <c r="A15" s="11">
        <f t="shared" si="0"/>
        <v>14</v>
      </c>
      <c r="B15" s="35" t="s">
        <v>24</v>
      </c>
      <c r="C15" s="111" t="s">
        <v>791</v>
      </c>
      <c r="D15" s="36" t="s">
        <v>792</v>
      </c>
      <c r="E15" s="133">
        <v>450000</v>
      </c>
      <c r="F15" s="133">
        <v>450000</v>
      </c>
      <c r="G15" s="23" t="s">
        <v>38</v>
      </c>
      <c r="H15" s="19">
        <v>45567</v>
      </c>
      <c r="I15" s="116" t="s">
        <v>34</v>
      </c>
      <c r="J15" s="116" t="s">
        <v>34</v>
      </c>
      <c r="K15" s="19">
        <v>45747</v>
      </c>
      <c r="L15" s="19">
        <v>45747</v>
      </c>
      <c r="M15" s="116" t="s">
        <v>34</v>
      </c>
      <c r="N15" s="116" t="s">
        <v>34</v>
      </c>
      <c r="O15" s="116" t="s">
        <v>34</v>
      </c>
      <c r="P15" s="116" t="s">
        <v>34</v>
      </c>
      <c r="Q15" s="116" t="s">
        <v>34</v>
      </c>
      <c r="R15" s="116" t="s">
        <v>34</v>
      </c>
      <c r="S15" s="116" t="s">
        <v>34</v>
      </c>
      <c r="T15" s="19">
        <v>45567</v>
      </c>
      <c r="U15" s="19">
        <v>45747</v>
      </c>
      <c r="V15" s="115">
        <v>45757</v>
      </c>
    </row>
    <row r="16" ht="43" customHeight="1" spans="1:22">
      <c r="A16" s="11">
        <f t="shared" si="0"/>
        <v>15</v>
      </c>
      <c r="B16" s="35" t="s">
        <v>24</v>
      </c>
      <c r="C16" s="111" t="s">
        <v>793</v>
      </c>
      <c r="D16" s="112" t="s">
        <v>793</v>
      </c>
      <c r="E16" s="134">
        <v>1300000</v>
      </c>
      <c r="F16" s="134">
        <v>1300000</v>
      </c>
      <c r="G16" s="135" t="s">
        <v>59</v>
      </c>
      <c r="H16" s="19">
        <v>45383</v>
      </c>
      <c r="I16" s="19">
        <v>45401</v>
      </c>
      <c r="J16" s="19">
        <v>45404</v>
      </c>
      <c r="K16" s="19">
        <v>45408</v>
      </c>
      <c r="L16" s="19">
        <v>45429</v>
      </c>
      <c r="M16" s="19">
        <v>45436</v>
      </c>
      <c r="N16" s="19">
        <v>45443</v>
      </c>
      <c r="O16" s="19">
        <v>45446</v>
      </c>
      <c r="P16" s="19">
        <v>45450</v>
      </c>
      <c r="Q16" s="19">
        <v>45450</v>
      </c>
      <c r="R16" s="19">
        <v>45457</v>
      </c>
      <c r="S16" s="19">
        <v>45464</v>
      </c>
      <c r="T16" s="19">
        <v>45474</v>
      </c>
      <c r="U16" s="19">
        <v>45747</v>
      </c>
      <c r="V16" s="115">
        <v>45757</v>
      </c>
    </row>
    <row r="17" ht="42.5" customHeight="1" spans="1:22">
      <c r="A17" s="11">
        <f t="shared" si="0"/>
        <v>16</v>
      </c>
      <c r="B17" s="35" t="s">
        <v>24</v>
      </c>
      <c r="C17" s="125" t="s">
        <v>794</v>
      </c>
      <c r="D17" s="36" t="s">
        <v>795</v>
      </c>
      <c r="E17" s="136">
        <v>200000</v>
      </c>
      <c r="F17" s="136">
        <v>200000</v>
      </c>
      <c r="G17" s="23" t="s">
        <v>38</v>
      </c>
      <c r="H17" s="19">
        <v>45384</v>
      </c>
      <c r="I17" s="116" t="s">
        <v>34</v>
      </c>
      <c r="J17" s="116" t="s">
        <v>34</v>
      </c>
      <c r="K17" s="116" t="s">
        <v>34</v>
      </c>
      <c r="L17" s="19">
        <v>45747</v>
      </c>
      <c r="M17" s="116" t="s">
        <v>34</v>
      </c>
      <c r="N17" s="116" t="s">
        <v>34</v>
      </c>
      <c r="O17" s="116" t="s">
        <v>34</v>
      </c>
      <c r="P17" s="116" t="s">
        <v>34</v>
      </c>
      <c r="Q17" s="116" t="s">
        <v>34</v>
      </c>
      <c r="R17" s="116" t="s">
        <v>34</v>
      </c>
      <c r="S17" s="116" t="s">
        <v>34</v>
      </c>
      <c r="T17" s="19">
        <v>45384</v>
      </c>
      <c r="U17" s="19">
        <v>45747</v>
      </c>
      <c r="V17" s="115">
        <v>45757</v>
      </c>
    </row>
    <row r="18" ht="30.5" customHeight="1" spans="1:22">
      <c r="A18" s="11">
        <f t="shared" si="0"/>
        <v>17</v>
      </c>
      <c r="B18" s="35" t="s">
        <v>24</v>
      </c>
      <c r="C18" s="111" t="s">
        <v>796</v>
      </c>
      <c r="D18" s="112" t="s">
        <v>797</v>
      </c>
      <c r="E18" s="114">
        <v>50000</v>
      </c>
      <c r="F18" s="114">
        <v>50000</v>
      </c>
      <c r="G18" s="23" t="s">
        <v>798</v>
      </c>
      <c r="H18" s="19">
        <v>45689</v>
      </c>
      <c r="I18" s="116" t="s">
        <v>34</v>
      </c>
      <c r="J18" s="116" t="s">
        <v>34</v>
      </c>
      <c r="K18" s="116" t="s">
        <v>34</v>
      </c>
      <c r="L18" s="19">
        <v>45747</v>
      </c>
      <c r="M18" s="116" t="s">
        <v>34</v>
      </c>
      <c r="N18" s="116" t="s">
        <v>34</v>
      </c>
      <c r="O18" s="116" t="s">
        <v>34</v>
      </c>
      <c r="P18" s="116" t="s">
        <v>34</v>
      </c>
      <c r="Q18" s="116" t="s">
        <v>34</v>
      </c>
      <c r="R18" s="116" t="s">
        <v>34</v>
      </c>
      <c r="S18" s="116" t="s">
        <v>34</v>
      </c>
      <c r="T18" s="19">
        <v>45689</v>
      </c>
      <c r="U18" s="19">
        <v>45747</v>
      </c>
      <c r="V18" s="115">
        <v>45757</v>
      </c>
    </row>
    <row r="19" ht="21" customHeight="1" spans="1:22">
      <c r="A19" s="11">
        <f t="shared" si="0"/>
        <v>18</v>
      </c>
      <c r="B19" s="35" t="s">
        <v>24</v>
      </c>
      <c r="C19" s="137" t="s">
        <v>799</v>
      </c>
      <c r="D19" s="112" t="s">
        <v>800</v>
      </c>
      <c r="E19" s="114">
        <v>120000</v>
      </c>
      <c r="F19" s="114">
        <v>120000</v>
      </c>
      <c r="G19" s="23" t="s">
        <v>647</v>
      </c>
      <c r="H19" s="19">
        <v>45384</v>
      </c>
      <c r="I19" s="116" t="s">
        <v>34</v>
      </c>
      <c r="J19" s="116" t="s">
        <v>34</v>
      </c>
      <c r="K19" s="116" t="s">
        <v>34</v>
      </c>
      <c r="L19" s="19">
        <v>45747</v>
      </c>
      <c r="M19" s="116" t="s">
        <v>34</v>
      </c>
      <c r="N19" s="116" t="s">
        <v>34</v>
      </c>
      <c r="O19" s="116" t="s">
        <v>34</v>
      </c>
      <c r="P19" s="116" t="s">
        <v>34</v>
      </c>
      <c r="Q19" s="116" t="s">
        <v>34</v>
      </c>
      <c r="R19" s="116" t="s">
        <v>34</v>
      </c>
      <c r="S19" s="116" t="s">
        <v>34</v>
      </c>
      <c r="T19" s="19">
        <v>45384</v>
      </c>
      <c r="U19" s="19">
        <v>45747</v>
      </c>
      <c r="V19" s="115">
        <v>45757</v>
      </c>
    </row>
    <row r="20" ht="53.5" customHeight="1" spans="1:22">
      <c r="A20" s="11">
        <f t="shared" si="0"/>
        <v>19</v>
      </c>
      <c r="B20" s="35" t="s">
        <v>24</v>
      </c>
      <c r="C20" s="138" t="s">
        <v>801</v>
      </c>
      <c r="D20" s="87" t="s">
        <v>792</v>
      </c>
      <c r="E20" s="139">
        <v>132000</v>
      </c>
      <c r="F20" s="139">
        <v>132000</v>
      </c>
      <c r="G20" s="23" t="s">
        <v>647</v>
      </c>
      <c r="H20" s="19">
        <v>45475</v>
      </c>
      <c r="I20" s="116" t="s">
        <v>34</v>
      </c>
      <c r="J20" s="116" t="s">
        <v>34</v>
      </c>
      <c r="K20" s="19">
        <v>45529</v>
      </c>
      <c r="L20" s="19">
        <v>45526</v>
      </c>
      <c r="M20" s="115">
        <v>45533</v>
      </c>
      <c r="N20" s="115">
        <v>45539</v>
      </c>
      <c r="O20" s="115">
        <v>45541</v>
      </c>
      <c r="P20" s="115">
        <v>45546</v>
      </c>
      <c r="Q20" s="115">
        <v>45551</v>
      </c>
      <c r="R20" s="116" t="s">
        <v>34</v>
      </c>
      <c r="S20" s="116" t="s">
        <v>34</v>
      </c>
      <c r="T20" s="19">
        <v>45558</v>
      </c>
      <c r="U20" s="19">
        <v>45561</v>
      </c>
      <c r="V20" s="115">
        <v>45576</v>
      </c>
    </row>
    <row r="21" ht="52.5" customHeight="1" spans="1:22">
      <c r="A21" s="11">
        <f t="shared" si="0"/>
        <v>20</v>
      </c>
      <c r="B21" s="35" t="s">
        <v>24</v>
      </c>
      <c r="C21" s="87" t="s">
        <v>802</v>
      </c>
      <c r="D21" s="140" t="s">
        <v>803</v>
      </c>
      <c r="E21" s="139">
        <v>182000</v>
      </c>
      <c r="F21" s="139">
        <v>182000</v>
      </c>
      <c r="G21" s="23" t="s">
        <v>647</v>
      </c>
      <c r="H21" s="19">
        <v>45475</v>
      </c>
      <c r="I21" s="116" t="s">
        <v>34</v>
      </c>
      <c r="J21" s="116" t="s">
        <v>34</v>
      </c>
      <c r="K21" s="19">
        <v>45529</v>
      </c>
      <c r="L21" s="19">
        <v>45526</v>
      </c>
      <c r="M21" s="115">
        <v>45533</v>
      </c>
      <c r="N21" s="115">
        <v>45539</v>
      </c>
      <c r="O21" s="115">
        <v>45541</v>
      </c>
      <c r="P21" s="115">
        <v>45546</v>
      </c>
      <c r="Q21" s="115">
        <v>45551</v>
      </c>
      <c r="R21" s="116" t="s">
        <v>34</v>
      </c>
      <c r="S21" s="116" t="s">
        <v>34</v>
      </c>
      <c r="T21" s="19">
        <v>45572</v>
      </c>
      <c r="U21" s="19">
        <v>45576</v>
      </c>
      <c r="V21" s="115">
        <v>45502</v>
      </c>
    </row>
    <row r="22" ht="53" customHeight="1" spans="1:22">
      <c r="A22" s="11">
        <f t="shared" si="0"/>
        <v>21</v>
      </c>
      <c r="B22" s="35" t="s">
        <v>24</v>
      </c>
      <c r="C22" s="87" t="s">
        <v>804</v>
      </c>
      <c r="D22" s="87" t="s">
        <v>805</v>
      </c>
      <c r="E22" s="139">
        <v>100000</v>
      </c>
      <c r="F22" s="139">
        <v>100000</v>
      </c>
      <c r="G22" s="23" t="s">
        <v>647</v>
      </c>
      <c r="H22" s="19">
        <v>45475</v>
      </c>
      <c r="I22" s="116" t="s">
        <v>34</v>
      </c>
      <c r="J22" s="116" t="s">
        <v>34</v>
      </c>
      <c r="K22" s="19">
        <v>45529</v>
      </c>
      <c r="L22" s="19">
        <v>45526</v>
      </c>
      <c r="M22" s="115">
        <v>45533</v>
      </c>
      <c r="N22" s="115">
        <v>45539</v>
      </c>
      <c r="O22" s="115">
        <v>45541</v>
      </c>
      <c r="P22" s="115">
        <v>45546</v>
      </c>
      <c r="Q22" s="115">
        <v>45551</v>
      </c>
      <c r="R22" s="116" t="s">
        <v>34</v>
      </c>
      <c r="S22" s="116" t="s">
        <v>34</v>
      </c>
      <c r="T22" s="19">
        <v>45579</v>
      </c>
      <c r="U22" s="19">
        <v>45583</v>
      </c>
      <c r="V22" s="115">
        <v>45591</v>
      </c>
    </row>
    <row r="23" ht="74" customHeight="1" spans="1:22">
      <c r="A23" s="11">
        <f t="shared" si="0"/>
        <v>22</v>
      </c>
      <c r="B23" s="35" t="s">
        <v>24</v>
      </c>
      <c r="C23" s="87" t="s">
        <v>806</v>
      </c>
      <c r="D23" s="87" t="s">
        <v>807</v>
      </c>
      <c r="E23" s="139">
        <v>250000</v>
      </c>
      <c r="F23" s="139">
        <v>250000</v>
      </c>
      <c r="G23" s="23" t="s">
        <v>647</v>
      </c>
      <c r="H23" s="19">
        <v>45475</v>
      </c>
      <c r="I23" s="116" t="s">
        <v>34</v>
      </c>
      <c r="J23" s="116" t="s">
        <v>34</v>
      </c>
      <c r="K23" s="19">
        <v>45529</v>
      </c>
      <c r="L23" s="19">
        <v>45526</v>
      </c>
      <c r="M23" s="115">
        <v>45533</v>
      </c>
      <c r="N23" s="115">
        <v>45539</v>
      </c>
      <c r="O23" s="115">
        <v>45541</v>
      </c>
      <c r="P23" s="115">
        <v>45546</v>
      </c>
      <c r="Q23" s="115">
        <v>45551</v>
      </c>
      <c r="R23" s="116" t="s">
        <v>34</v>
      </c>
      <c r="S23" s="116" t="s">
        <v>34</v>
      </c>
      <c r="T23" s="19">
        <v>45586</v>
      </c>
      <c r="U23" s="19">
        <v>45590</v>
      </c>
      <c r="V23" s="115">
        <v>45600</v>
      </c>
    </row>
    <row r="24" ht="58" customHeight="1" spans="1:22">
      <c r="A24" s="11">
        <f t="shared" si="0"/>
        <v>23</v>
      </c>
      <c r="B24" s="35" t="s">
        <v>24</v>
      </c>
      <c r="C24" s="87" t="s">
        <v>808</v>
      </c>
      <c r="D24" s="87" t="s">
        <v>809</v>
      </c>
      <c r="E24" s="139">
        <v>132000</v>
      </c>
      <c r="F24" s="139">
        <v>132000</v>
      </c>
      <c r="G24" s="23" t="s">
        <v>647</v>
      </c>
      <c r="H24" s="19">
        <v>45475</v>
      </c>
      <c r="I24" s="116" t="s">
        <v>34</v>
      </c>
      <c r="J24" s="116" t="s">
        <v>34</v>
      </c>
      <c r="K24" s="19">
        <v>45529</v>
      </c>
      <c r="L24" s="19">
        <v>45526</v>
      </c>
      <c r="M24" s="115">
        <v>45533</v>
      </c>
      <c r="N24" s="115">
        <v>45539</v>
      </c>
      <c r="O24" s="115">
        <v>45541</v>
      </c>
      <c r="P24" s="115">
        <v>45546</v>
      </c>
      <c r="Q24" s="115">
        <v>45551</v>
      </c>
      <c r="R24" s="116" t="s">
        <v>34</v>
      </c>
      <c r="S24" s="116" t="s">
        <v>34</v>
      </c>
      <c r="T24" s="19">
        <v>45593</v>
      </c>
      <c r="U24" s="19">
        <v>45596</v>
      </c>
      <c r="V24" s="115">
        <v>45608</v>
      </c>
    </row>
    <row r="25" ht="52.5" customHeight="1" spans="1:22">
      <c r="A25" s="11">
        <f t="shared" si="0"/>
        <v>24</v>
      </c>
      <c r="B25" s="35" t="s">
        <v>24</v>
      </c>
      <c r="C25" s="87" t="s">
        <v>810</v>
      </c>
      <c r="D25" s="87" t="s">
        <v>811</v>
      </c>
      <c r="E25" s="139">
        <v>132000</v>
      </c>
      <c r="F25" s="139">
        <v>132000</v>
      </c>
      <c r="G25" s="23" t="s">
        <v>647</v>
      </c>
      <c r="H25" s="19">
        <v>45475</v>
      </c>
      <c r="I25" s="116" t="s">
        <v>34</v>
      </c>
      <c r="J25" s="116" t="s">
        <v>34</v>
      </c>
      <c r="K25" s="19">
        <v>45529</v>
      </c>
      <c r="L25" s="19">
        <v>45526</v>
      </c>
      <c r="M25" s="115">
        <v>45533</v>
      </c>
      <c r="N25" s="115">
        <v>45539</v>
      </c>
      <c r="O25" s="115">
        <v>45541</v>
      </c>
      <c r="P25" s="115">
        <v>45546</v>
      </c>
      <c r="Q25" s="115">
        <v>45551</v>
      </c>
      <c r="R25" s="116" t="s">
        <v>34</v>
      </c>
      <c r="S25" s="116" t="s">
        <v>34</v>
      </c>
      <c r="T25" s="19">
        <v>45600</v>
      </c>
      <c r="U25" s="19">
        <v>45604</v>
      </c>
      <c r="V25" s="115">
        <v>45615</v>
      </c>
    </row>
    <row r="26" ht="40" customHeight="1" spans="1:22">
      <c r="A26" s="11">
        <f t="shared" si="0"/>
        <v>25</v>
      </c>
      <c r="B26" s="35" t="s">
        <v>24</v>
      </c>
      <c r="C26" s="87" t="s">
        <v>812</v>
      </c>
      <c r="D26" s="87" t="s">
        <v>813</v>
      </c>
      <c r="E26" s="139">
        <v>50000</v>
      </c>
      <c r="F26" s="139">
        <v>50000</v>
      </c>
      <c r="G26" s="23" t="s">
        <v>38</v>
      </c>
      <c r="H26" s="19">
        <v>45475</v>
      </c>
      <c r="I26" s="116" t="s">
        <v>34</v>
      </c>
      <c r="J26" s="116" t="s">
        <v>34</v>
      </c>
      <c r="K26" s="19">
        <v>45565</v>
      </c>
      <c r="L26" s="19">
        <v>45565</v>
      </c>
      <c r="M26" s="116" t="s">
        <v>34</v>
      </c>
      <c r="N26" s="116" t="s">
        <v>34</v>
      </c>
      <c r="O26" s="116" t="s">
        <v>34</v>
      </c>
      <c r="P26" s="116" t="s">
        <v>34</v>
      </c>
      <c r="Q26" s="116" t="s">
        <v>34</v>
      </c>
      <c r="R26" s="116" t="s">
        <v>34</v>
      </c>
      <c r="S26" s="116" t="s">
        <v>34</v>
      </c>
      <c r="T26" s="19">
        <v>45607</v>
      </c>
      <c r="U26" s="19">
        <v>45611</v>
      </c>
      <c r="V26" s="115">
        <v>45622</v>
      </c>
    </row>
    <row r="27" ht="43" customHeight="1" spans="1:22">
      <c r="A27" s="11">
        <f t="shared" si="0"/>
        <v>26</v>
      </c>
      <c r="B27" s="35" t="s">
        <v>24</v>
      </c>
      <c r="C27" s="87" t="s">
        <v>814</v>
      </c>
      <c r="D27" s="87" t="s">
        <v>815</v>
      </c>
      <c r="E27" s="139">
        <v>200000</v>
      </c>
      <c r="F27" s="139">
        <v>200000</v>
      </c>
      <c r="G27" s="23" t="s">
        <v>647</v>
      </c>
      <c r="H27" s="19">
        <v>45475</v>
      </c>
      <c r="I27" s="116" t="s">
        <v>34</v>
      </c>
      <c r="J27" s="116" t="s">
        <v>34</v>
      </c>
      <c r="K27" s="19">
        <v>45565</v>
      </c>
      <c r="L27" s="19">
        <v>45565</v>
      </c>
      <c r="M27" s="116" t="s">
        <v>34</v>
      </c>
      <c r="N27" s="116" t="s">
        <v>34</v>
      </c>
      <c r="O27" s="116" t="s">
        <v>34</v>
      </c>
      <c r="P27" s="116" t="s">
        <v>34</v>
      </c>
      <c r="Q27" s="116" t="s">
        <v>34</v>
      </c>
      <c r="R27" s="116" t="s">
        <v>34</v>
      </c>
      <c r="S27" s="116" t="s">
        <v>34</v>
      </c>
      <c r="T27" s="19">
        <v>45618</v>
      </c>
      <c r="U27" s="19">
        <v>45622</v>
      </c>
      <c r="V27" s="115">
        <v>45636</v>
      </c>
    </row>
    <row r="28" ht="53.5" customHeight="1" spans="1:22">
      <c r="A28" s="11">
        <f t="shared" si="0"/>
        <v>27</v>
      </c>
      <c r="B28" s="35" t="s">
        <v>24</v>
      </c>
      <c r="C28" s="87" t="s">
        <v>816</v>
      </c>
      <c r="D28" s="87" t="s">
        <v>817</v>
      </c>
      <c r="E28" s="139">
        <v>50000</v>
      </c>
      <c r="F28" s="139">
        <v>50000</v>
      </c>
      <c r="G28" s="23" t="s">
        <v>38</v>
      </c>
      <c r="H28" s="19">
        <v>45475</v>
      </c>
      <c r="I28" s="116" t="s">
        <v>34</v>
      </c>
      <c r="J28" s="116" t="s">
        <v>34</v>
      </c>
      <c r="K28" s="19">
        <v>45565</v>
      </c>
      <c r="L28" s="19">
        <v>45565</v>
      </c>
      <c r="M28" s="116" t="s">
        <v>34</v>
      </c>
      <c r="N28" s="116" t="s">
        <v>34</v>
      </c>
      <c r="O28" s="116" t="s">
        <v>34</v>
      </c>
      <c r="P28" s="116" t="s">
        <v>34</v>
      </c>
      <c r="Q28" s="116" t="s">
        <v>34</v>
      </c>
      <c r="R28" s="116" t="s">
        <v>34</v>
      </c>
      <c r="S28" s="116" t="s">
        <v>34</v>
      </c>
      <c r="T28" s="19">
        <v>45624</v>
      </c>
      <c r="U28" s="19">
        <v>45626</v>
      </c>
      <c r="V28" s="115">
        <v>45632</v>
      </c>
    </row>
    <row r="29" ht="41.5" customHeight="1" spans="1:22">
      <c r="A29" s="11">
        <f t="shared" si="0"/>
        <v>28</v>
      </c>
      <c r="B29" s="35" t="s">
        <v>24</v>
      </c>
      <c r="C29" s="87" t="s">
        <v>818</v>
      </c>
      <c r="D29" s="87" t="s">
        <v>819</v>
      </c>
      <c r="E29" s="139">
        <v>400000</v>
      </c>
      <c r="F29" s="139">
        <v>400000</v>
      </c>
      <c r="G29" s="23" t="s">
        <v>594</v>
      </c>
      <c r="H29" s="19">
        <v>45383</v>
      </c>
      <c r="I29" s="116" t="s">
        <v>34</v>
      </c>
      <c r="J29" s="116" t="s">
        <v>34</v>
      </c>
      <c r="K29" s="19">
        <v>45443</v>
      </c>
      <c r="L29" s="19">
        <v>45443</v>
      </c>
      <c r="M29" s="116" t="s">
        <v>34</v>
      </c>
      <c r="N29" s="116" t="s">
        <v>34</v>
      </c>
      <c r="O29" s="116" t="s">
        <v>34</v>
      </c>
      <c r="P29" s="116" t="s">
        <v>34</v>
      </c>
      <c r="Q29" s="116" t="s">
        <v>34</v>
      </c>
      <c r="R29" s="116" t="s">
        <v>34</v>
      </c>
      <c r="S29" s="116" t="s">
        <v>34</v>
      </c>
      <c r="T29" s="19">
        <v>45443</v>
      </c>
      <c r="U29" s="19">
        <v>45443</v>
      </c>
      <c r="V29" s="115">
        <v>45455</v>
      </c>
    </row>
    <row r="30" ht="57" customHeight="1" spans="1:22">
      <c r="A30" s="11">
        <f t="shared" si="0"/>
        <v>29</v>
      </c>
      <c r="B30" s="35" t="s">
        <v>24</v>
      </c>
      <c r="C30" s="87" t="s">
        <v>820</v>
      </c>
      <c r="D30" s="87" t="s">
        <v>821</v>
      </c>
      <c r="E30" s="139">
        <v>50000</v>
      </c>
      <c r="F30" s="139">
        <v>50000</v>
      </c>
      <c r="G30" s="23" t="s">
        <v>38</v>
      </c>
      <c r="H30" s="19">
        <v>45383</v>
      </c>
      <c r="I30" s="116" t="s">
        <v>34</v>
      </c>
      <c r="J30" s="116" t="s">
        <v>34</v>
      </c>
      <c r="K30" s="19">
        <v>45443</v>
      </c>
      <c r="L30" s="19">
        <v>45443</v>
      </c>
      <c r="M30" s="116" t="s">
        <v>34</v>
      </c>
      <c r="N30" s="116" t="s">
        <v>34</v>
      </c>
      <c r="O30" s="116" t="s">
        <v>34</v>
      </c>
      <c r="P30" s="116" t="s">
        <v>34</v>
      </c>
      <c r="Q30" s="116" t="s">
        <v>34</v>
      </c>
      <c r="R30" s="116" t="s">
        <v>34</v>
      </c>
      <c r="S30" s="116" t="s">
        <v>34</v>
      </c>
      <c r="T30" s="19">
        <v>45446</v>
      </c>
      <c r="U30" s="19">
        <v>45449</v>
      </c>
      <c r="V30" s="115">
        <v>45461</v>
      </c>
    </row>
    <row r="31" ht="42.5" customHeight="1" spans="1:22">
      <c r="A31" s="11">
        <f t="shared" si="0"/>
        <v>30</v>
      </c>
      <c r="B31" s="35" t="s">
        <v>24</v>
      </c>
      <c r="C31" s="87" t="s">
        <v>822</v>
      </c>
      <c r="D31" s="87" t="s">
        <v>823</v>
      </c>
      <c r="E31" s="139">
        <v>100000</v>
      </c>
      <c r="F31" s="139">
        <v>100000</v>
      </c>
      <c r="G31" s="23" t="s">
        <v>38</v>
      </c>
      <c r="H31" s="19">
        <v>45383</v>
      </c>
      <c r="I31" s="116" t="s">
        <v>34</v>
      </c>
      <c r="J31" s="116" t="s">
        <v>34</v>
      </c>
      <c r="K31" s="19">
        <v>45443</v>
      </c>
      <c r="L31" s="19">
        <v>45443</v>
      </c>
      <c r="M31" s="116" t="s">
        <v>34</v>
      </c>
      <c r="N31" s="116" t="s">
        <v>34</v>
      </c>
      <c r="O31" s="116" t="s">
        <v>34</v>
      </c>
      <c r="P31" s="116" t="s">
        <v>34</v>
      </c>
      <c r="Q31" s="116" t="s">
        <v>34</v>
      </c>
      <c r="R31" s="116" t="s">
        <v>34</v>
      </c>
      <c r="S31" s="116" t="s">
        <v>34</v>
      </c>
      <c r="T31" s="19">
        <v>45453</v>
      </c>
      <c r="U31" s="19">
        <v>45457</v>
      </c>
      <c r="V31" s="115">
        <v>45467</v>
      </c>
    </row>
    <row r="32" ht="54.5" customHeight="1" spans="1:22">
      <c r="A32" s="11">
        <f t="shared" si="0"/>
        <v>31</v>
      </c>
      <c r="B32" s="35" t="s">
        <v>24</v>
      </c>
      <c r="C32" s="87" t="s">
        <v>824</v>
      </c>
      <c r="D32" s="87" t="s">
        <v>825</v>
      </c>
      <c r="E32" s="139">
        <v>50000</v>
      </c>
      <c r="F32" s="139">
        <v>50000</v>
      </c>
      <c r="G32" s="23" t="s">
        <v>38</v>
      </c>
      <c r="H32" s="19">
        <v>45444</v>
      </c>
      <c r="I32" s="116" t="s">
        <v>34</v>
      </c>
      <c r="J32" s="116" t="s">
        <v>34</v>
      </c>
      <c r="K32" s="19">
        <v>45535</v>
      </c>
      <c r="L32" s="19">
        <v>45535</v>
      </c>
      <c r="M32" s="116" t="s">
        <v>34</v>
      </c>
      <c r="N32" s="116" t="s">
        <v>34</v>
      </c>
      <c r="O32" s="116" t="s">
        <v>34</v>
      </c>
      <c r="P32" s="116" t="s">
        <v>34</v>
      </c>
      <c r="Q32" s="116" t="s">
        <v>34</v>
      </c>
      <c r="R32" s="116" t="s">
        <v>34</v>
      </c>
      <c r="S32" s="116" t="s">
        <v>34</v>
      </c>
      <c r="T32" s="19">
        <v>45530</v>
      </c>
      <c r="U32" s="19">
        <v>45534</v>
      </c>
      <c r="V32" s="115">
        <v>45545</v>
      </c>
    </row>
    <row r="33" ht="38" customHeight="1" spans="1:22">
      <c r="A33" s="11">
        <f t="shared" si="0"/>
        <v>32</v>
      </c>
      <c r="B33" s="35" t="s">
        <v>24</v>
      </c>
      <c r="C33" s="87" t="s">
        <v>826</v>
      </c>
      <c r="D33" s="87" t="s">
        <v>827</v>
      </c>
      <c r="E33" s="139">
        <v>400000</v>
      </c>
      <c r="F33" s="139">
        <v>400000</v>
      </c>
      <c r="G33" s="23" t="s">
        <v>779</v>
      </c>
      <c r="H33" s="19">
        <v>45444</v>
      </c>
      <c r="I33" s="116" t="s">
        <v>34</v>
      </c>
      <c r="J33" s="116" t="s">
        <v>34</v>
      </c>
      <c r="K33" s="19">
        <v>45535</v>
      </c>
      <c r="L33" s="19">
        <v>45535</v>
      </c>
      <c r="M33" s="116" t="s">
        <v>34</v>
      </c>
      <c r="N33" s="116" t="s">
        <v>34</v>
      </c>
      <c r="O33" s="116" t="s">
        <v>34</v>
      </c>
      <c r="P33" s="116" t="s">
        <v>34</v>
      </c>
      <c r="Q33" s="116" t="s">
        <v>34</v>
      </c>
      <c r="R33" s="116" t="s">
        <v>34</v>
      </c>
      <c r="S33" s="116" t="s">
        <v>34</v>
      </c>
      <c r="T33" s="19">
        <v>45538</v>
      </c>
      <c r="U33" s="19">
        <v>45541</v>
      </c>
      <c r="V33" s="115">
        <v>45576</v>
      </c>
    </row>
    <row r="34" ht="64.5" customHeight="1" spans="1:22">
      <c r="A34" s="11">
        <f t="shared" si="0"/>
        <v>33</v>
      </c>
      <c r="B34" s="35" t="s">
        <v>24</v>
      </c>
      <c r="C34" s="141" t="s">
        <v>828</v>
      </c>
      <c r="D34" s="141" t="s">
        <v>829</v>
      </c>
      <c r="E34" s="139">
        <v>50000</v>
      </c>
      <c r="F34" s="139">
        <v>50000</v>
      </c>
      <c r="G34" s="23" t="s">
        <v>38</v>
      </c>
      <c r="H34" s="19">
        <v>45444</v>
      </c>
      <c r="I34" s="116" t="s">
        <v>34</v>
      </c>
      <c r="J34" s="116" t="s">
        <v>34</v>
      </c>
      <c r="K34" s="19">
        <v>45535</v>
      </c>
      <c r="L34" s="19">
        <v>45535</v>
      </c>
      <c r="M34" s="116" t="s">
        <v>34</v>
      </c>
      <c r="N34" s="116" t="s">
        <v>34</v>
      </c>
      <c r="O34" s="116" t="s">
        <v>34</v>
      </c>
      <c r="P34" s="116" t="s">
        <v>34</v>
      </c>
      <c r="Q34" s="116" t="s">
        <v>34</v>
      </c>
      <c r="R34" s="116" t="s">
        <v>34</v>
      </c>
      <c r="S34" s="116" t="s">
        <v>34</v>
      </c>
      <c r="T34" s="19">
        <v>45532</v>
      </c>
      <c r="U34" s="19">
        <v>45535</v>
      </c>
      <c r="V34" s="115">
        <v>45545</v>
      </c>
    </row>
    <row r="35" ht="37" customHeight="1" spans="1:22">
      <c r="A35" s="11">
        <f t="shared" si="0"/>
        <v>34</v>
      </c>
      <c r="B35" s="35" t="s">
        <v>24</v>
      </c>
      <c r="C35" s="23" t="s">
        <v>830</v>
      </c>
      <c r="D35" s="23" t="s">
        <v>831</v>
      </c>
      <c r="E35" s="25">
        <v>60000</v>
      </c>
      <c r="F35" s="25">
        <v>60000</v>
      </c>
      <c r="G35" s="23" t="s">
        <v>38</v>
      </c>
      <c r="H35" s="19">
        <v>45505</v>
      </c>
      <c r="I35" s="116" t="s">
        <v>34</v>
      </c>
      <c r="J35" s="116" t="s">
        <v>34</v>
      </c>
      <c r="K35" s="115">
        <v>45509</v>
      </c>
      <c r="L35" s="115">
        <v>45520</v>
      </c>
      <c r="M35" s="116" t="s">
        <v>34</v>
      </c>
      <c r="N35" s="116" t="s">
        <v>34</v>
      </c>
      <c r="O35" s="116" t="s">
        <v>34</v>
      </c>
      <c r="P35" s="116" t="s">
        <v>34</v>
      </c>
      <c r="Q35" s="116" t="s">
        <v>34</v>
      </c>
      <c r="R35" s="116" t="s">
        <v>34</v>
      </c>
      <c r="S35" s="116" t="s">
        <v>34</v>
      </c>
      <c r="T35" s="115">
        <v>45551</v>
      </c>
      <c r="U35" s="115">
        <v>45566</v>
      </c>
      <c r="V35" s="115">
        <v>45575</v>
      </c>
    </row>
    <row r="36" ht="40.5" customHeight="1" spans="1:22">
      <c r="A36" s="11">
        <f t="shared" si="0"/>
        <v>35</v>
      </c>
      <c r="B36" s="35" t="s">
        <v>24</v>
      </c>
      <c r="C36" s="23" t="s">
        <v>832</v>
      </c>
      <c r="D36" s="23" t="s">
        <v>831</v>
      </c>
      <c r="E36" s="25">
        <v>80000</v>
      </c>
      <c r="F36" s="25">
        <v>80000</v>
      </c>
      <c r="G36" s="23" t="s">
        <v>38</v>
      </c>
      <c r="H36" s="19">
        <v>45691</v>
      </c>
      <c r="I36" s="116" t="s">
        <v>34</v>
      </c>
      <c r="J36" s="116" t="s">
        <v>34</v>
      </c>
      <c r="K36" s="115">
        <v>45329</v>
      </c>
      <c r="L36" s="115">
        <v>45343</v>
      </c>
      <c r="M36" s="116" t="s">
        <v>34</v>
      </c>
      <c r="N36" s="116" t="s">
        <v>34</v>
      </c>
      <c r="O36" s="116" t="s">
        <v>34</v>
      </c>
      <c r="P36" s="116" t="s">
        <v>34</v>
      </c>
      <c r="Q36" s="116" t="s">
        <v>34</v>
      </c>
      <c r="R36" s="116" t="s">
        <v>34</v>
      </c>
      <c r="S36" s="116" t="s">
        <v>34</v>
      </c>
      <c r="T36" s="115">
        <v>45733</v>
      </c>
      <c r="U36" s="115">
        <v>45747</v>
      </c>
      <c r="V36" s="115">
        <v>45747</v>
      </c>
    </row>
    <row r="37" ht="30" customHeight="1" spans="1:22">
      <c r="A37" s="11">
        <f t="shared" si="0"/>
        <v>36</v>
      </c>
      <c r="B37" s="35" t="s">
        <v>24</v>
      </c>
      <c r="C37" s="23" t="s">
        <v>833</v>
      </c>
      <c r="D37" s="23" t="s">
        <v>834</v>
      </c>
      <c r="E37" s="25">
        <v>200000</v>
      </c>
      <c r="F37" s="25">
        <v>200000</v>
      </c>
      <c r="G37" s="23" t="s">
        <v>38</v>
      </c>
      <c r="H37" s="19">
        <v>45413</v>
      </c>
      <c r="I37" s="116" t="s">
        <v>34</v>
      </c>
      <c r="J37" s="116" t="s">
        <v>34</v>
      </c>
      <c r="K37" s="116" t="s">
        <v>34</v>
      </c>
      <c r="L37" s="116" t="s">
        <v>34</v>
      </c>
      <c r="M37" s="116" t="s">
        <v>34</v>
      </c>
      <c r="N37" s="116" t="s">
        <v>34</v>
      </c>
      <c r="O37" s="116" t="s">
        <v>34</v>
      </c>
      <c r="P37" s="116" t="s">
        <v>34</v>
      </c>
      <c r="Q37" s="116" t="s">
        <v>34</v>
      </c>
      <c r="R37" s="116" t="s">
        <v>34</v>
      </c>
      <c r="S37" s="116" t="s">
        <v>34</v>
      </c>
      <c r="T37" s="115">
        <v>45425</v>
      </c>
      <c r="U37" s="115">
        <v>45716</v>
      </c>
      <c r="V37" s="115">
        <v>45747</v>
      </c>
    </row>
    <row r="38" spans="1:22">
      <c r="A38" s="142"/>
      <c r="B38" s="143"/>
      <c r="C38" s="11"/>
      <c r="D38" s="144" t="s">
        <v>669</v>
      </c>
      <c r="E38" s="30">
        <f>SUM(E2:E37)</f>
        <v>6664750</v>
      </c>
      <c r="F38" s="30">
        <f>SUM(E38)</f>
        <v>6664750</v>
      </c>
    </row>
    <row r="39" spans="1:22">
      <c r="A39"/>
    </row>
    <row r="40" spans="1:22">
      <c r="A40"/>
    </row>
    <row r="41" spans="1:22">
      <c r="A41"/>
    </row>
    <row r="42" spans="1:22">
      <c r="A42"/>
    </row>
    <row r="43" spans="1:22">
      <c r="A43"/>
    </row>
    <row r="44" spans="1:22">
      <c r="A44"/>
    </row>
    <row r="45" spans="1:22">
      <c r="A45"/>
    </row>
    <row r="46" spans="1:22">
      <c r="A46"/>
    </row>
    <row r="47" spans="1:22">
      <c r="A47"/>
    </row>
    <row r="48" spans="1:22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  <row r="810" spans="1:1">
      <c r="A810"/>
    </row>
    <row r="811" spans="1:1">
      <c r="A811"/>
    </row>
    <row r="812" spans="1:1">
      <c r="A812"/>
    </row>
    <row r="813" spans="1:1">
      <c r="A813"/>
    </row>
    <row r="814" spans="1:1">
      <c r="A814"/>
    </row>
    <row r="815" spans="1:1">
      <c r="A815"/>
    </row>
    <row r="816" spans="1:1">
      <c r="A816"/>
    </row>
    <row r="817" spans="1:1">
      <c r="A817"/>
    </row>
    <row r="818" spans="1:1">
      <c r="A818"/>
    </row>
    <row r="819" spans="1:1">
      <c r="A819"/>
    </row>
    <row r="820" spans="1:1">
      <c r="A820"/>
    </row>
    <row r="821" spans="1:1">
      <c r="A821"/>
    </row>
    <row r="822" spans="1:1">
      <c r="A822"/>
    </row>
    <row r="823" spans="1:1">
      <c r="A823"/>
    </row>
    <row r="824" spans="1:1">
      <c r="A824"/>
    </row>
    <row r="825" spans="1:1">
      <c r="A825"/>
    </row>
    <row r="826" spans="1:1">
      <c r="A826"/>
    </row>
    <row r="827" spans="1:1">
      <c r="A827"/>
    </row>
    <row r="828" spans="1:1">
      <c r="A828"/>
    </row>
    <row r="829" spans="1:1">
      <c r="A829"/>
    </row>
    <row r="830" spans="1:1">
      <c r="A830"/>
    </row>
    <row r="831" spans="1:1">
      <c r="A831"/>
    </row>
    <row r="832" spans="1:1">
      <c r="A832"/>
    </row>
    <row r="833" spans="1:1">
      <c r="A833"/>
    </row>
    <row r="834" spans="1:1">
      <c r="A834"/>
    </row>
    <row r="835" spans="1:1">
      <c r="A835"/>
    </row>
    <row r="836" spans="1:1">
      <c r="A836"/>
    </row>
    <row r="837" spans="1:1">
      <c r="A837"/>
    </row>
    <row r="838" spans="1:1">
      <c r="A838"/>
    </row>
    <row r="839" spans="1:1">
      <c r="A839"/>
    </row>
    <row r="840" spans="1:1">
      <c r="A840"/>
    </row>
    <row r="841" spans="1:1">
      <c r="A841"/>
    </row>
    <row r="842" spans="1:1">
      <c r="A842"/>
    </row>
    <row r="843" spans="1:1">
      <c r="A843"/>
    </row>
    <row r="844" spans="1:1">
      <c r="A844"/>
    </row>
    <row r="845" spans="1:1">
      <c r="A845"/>
    </row>
    <row r="846" spans="1:1">
      <c r="A846"/>
    </row>
    <row r="847" spans="1:1">
      <c r="A847"/>
    </row>
    <row r="848" spans="1:1">
      <c r="A848"/>
    </row>
    <row r="849" spans="1:1">
      <c r="A849"/>
    </row>
    <row r="850" spans="1:1">
      <c r="A850"/>
    </row>
    <row r="851" spans="1:1">
      <c r="A851"/>
    </row>
    <row r="852" spans="1:1">
      <c r="A852"/>
    </row>
    <row r="853" spans="1:1">
      <c r="A853"/>
    </row>
    <row r="854" spans="1:1">
      <c r="A854"/>
    </row>
    <row r="855" spans="1:1">
      <c r="A855"/>
    </row>
    <row r="856" spans="1:1">
      <c r="A856"/>
    </row>
    <row r="857" spans="1:1">
      <c r="A857"/>
    </row>
    <row r="858" spans="1:1">
      <c r="A858"/>
    </row>
    <row r="859" spans="1:1">
      <c r="A859"/>
    </row>
    <row r="860" spans="1:1">
      <c r="A860"/>
    </row>
    <row r="861" spans="1:1">
      <c r="A861"/>
    </row>
    <row r="862" spans="1:1">
      <c r="A862"/>
    </row>
    <row r="863" spans="1:1">
      <c r="A863"/>
    </row>
    <row r="864" spans="1:1">
      <c r="A864"/>
    </row>
    <row r="865" spans="1:1">
      <c r="A865"/>
    </row>
    <row r="866" spans="1:1">
      <c r="A866"/>
    </row>
    <row r="867" spans="1:1">
      <c r="A867"/>
    </row>
    <row r="868" spans="1:1">
      <c r="A868"/>
    </row>
    <row r="869" spans="1:1">
      <c r="A869"/>
    </row>
    <row r="870" spans="1:1">
      <c r="A870"/>
    </row>
    <row r="871" spans="1:1">
      <c r="A871"/>
    </row>
    <row r="872" spans="1:1">
      <c r="A872"/>
    </row>
    <row r="873" spans="1:1">
      <c r="A873"/>
    </row>
    <row r="874" spans="1:1">
      <c r="A874"/>
    </row>
    <row r="875" spans="1:1">
      <c r="A875"/>
    </row>
    <row r="876" spans="1:1">
      <c r="A876"/>
    </row>
    <row r="877" spans="1:1">
      <c r="A877"/>
    </row>
    <row r="878" spans="1:1">
      <c r="A878"/>
    </row>
    <row r="879" spans="1:1">
      <c r="A879"/>
    </row>
    <row r="880" spans="1:1">
      <c r="A880"/>
    </row>
    <row r="881" spans="1:1">
      <c r="A881"/>
    </row>
    <row r="882" spans="1:1">
      <c r="A882"/>
    </row>
    <row r="883" spans="1:1">
      <c r="A883"/>
    </row>
    <row r="884" spans="1:1">
      <c r="A884"/>
    </row>
    <row r="885" spans="1:1">
      <c r="A885"/>
    </row>
    <row r="886" spans="1:1">
      <c r="A886"/>
    </row>
    <row r="887" spans="1:1">
      <c r="A887"/>
    </row>
    <row r="888" spans="1:1">
      <c r="A888"/>
    </row>
    <row r="889" spans="1:1">
      <c r="A889"/>
    </row>
    <row r="890" spans="1:1">
      <c r="A890"/>
    </row>
    <row r="891" spans="1:1">
      <c r="A891"/>
    </row>
    <row r="892" spans="1:1">
      <c r="A892"/>
    </row>
    <row r="893" spans="1:1">
      <c r="A893"/>
    </row>
    <row r="894" spans="1:1">
      <c r="A894"/>
    </row>
    <row r="895" spans="1:1">
      <c r="A895"/>
    </row>
    <row r="896" spans="1:1">
      <c r="A896"/>
    </row>
    <row r="897" spans="1:1">
      <c r="A897"/>
    </row>
    <row r="898" spans="1:1">
      <c r="A898"/>
    </row>
    <row r="899" spans="1:1">
      <c r="A899"/>
    </row>
    <row r="900" spans="1:1">
      <c r="A900"/>
    </row>
    <row r="901" spans="1:1">
      <c r="A901"/>
    </row>
    <row r="902" spans="1:1">
      <c r="A902"/>
    </row>
    <row r="903" spans="1:1">
      <c r="A903"/>
    </row>
    <row r="904" spans="1:1">
      <c r="A904"/>
    </row>
    <row r="905" spans="1:1">
      <c r="A905"/>
    </row>
    <row r="906" spans="1:1">
      <c r="A906"/>
    </row>
    <row r="907" spans="1:1">
      <c r="A907"/>
    </row>
    <row r="908" spans="1:1">
      <c r="A908"/>
    </row>
    <row r="909" spans="1:1">
      <c r="A909"/>
    </row>
    <row r="910" spans="1:1">
      <c r="A910"/>
    </row>
    <row r="911" spans="1:1">
      <c r="A911"/>
    </row>
    <row r="912" spans="1:1">
      <c r="A912"/>
    </row>
    <row r="913" spans="1:1">
      <c r="A913"/>
    </row>
    <row r="914" spans="1:1">
      <c r="A914"/>
    </row>
    <row r="915" spans="1:1">
      <c r="A915"/>
    </row>
    <row r="916" spans="1:1">
      <c r="A916"/>
    </row>
    <row r="917" spans="1:1">
      <c r="A917"/>
    </row>
    <row r="918" spans="1:1">
      <c r="A918"/>
    </row>
    <row r="919" spans="1:1">
      <c r="A919"/>
    </row>
    <row r="920" spans="1:1">
      <c r="A920"/>
    </row>
    <row r="921" spans="1:1">
      <c r="A921"/>
    </row>
    <row r="922" spans="1:1">
      <c r="A922"/>
    </row>
    <row r="923" spans="1:1">
      <c r="A923"/>
    </row>
    <row r="924" spans="1:1">
      <c r="A924"/>
    </row>
    <row r="925" spans="1:1">
      <c r="A925"/>
    </row>
    <row r="926" spans="1:1">
      <c r="A926"/>
    </row>
    <row r="927" spans="1:1">
      <c r="A927"/>
    </row>
    <row r="928" spans="1:1">
      <c r="A928"/>
    </row>
    <row r="929" spans="1:1">
      <c r="A929"/>
    </row>
    <row r="930" spans="1:1">
      <c r="A930"/>
    </row>
    <row r="931" spans="1:1">
      <c r="A931"/>
    </row>
    <row r="932" spans="1:1">
      <c r="A932"/>
    </row>
    <row r="933" spans="1:1">
      <c r="A933"/>
    </row>
    <row r="934" spans="1:1">
      <c r="A934"/>
    </row>
    <row r="935" spans="1:1">
      <c r="A935"/>
    </row>
    <row r="936" spans="1:1">
      <c r="A936"/>
    </row>
    <row r="937" spans="1:1">
      <c r="A937"/>
    </row>
    <row r="938" spans="1:1">
      <c r="A938"/>
    </row>
    <row r="939" spans="1:1">
      <c r="A939"/>
    </row>
    <row r="940" spans="1:1">
      <c r="A940"/>
    </row>
    <row r="941" spans="1:1">
      <c r="A941"/>
    </row>
    <row r="942" spans="1:1">
      <c r="A942"/>
    </row>
    <row r="943" spans="1:1">
      <c r="A943"/>
    </row>
    <row r="944" spans="1:1">
      <c r="A944"/>
    </row>
    <row r="945" spans="1:1">
      <c r="A945"/>
    </row>
    <row r="946" spans="1:1">
      <c r="A946"/>
    </row>
    <row r="947" spans="1:1">
      <c r="A947"/>
    </row>
    <row r="948" spans="1:1">
      <c r="A948"/>
    </row>
    <row r="949" spans="1:1">
      <c r="A949"/>
    </row>
    <row r="950" spans="1:1">
      <c r="A950"/>
    </row>
    <row r="951" spans="1:1">
      <c r="A951"/>
    </row>
    <row r="952" spans="1:1">
      <c r="A952"/>
    </row>
    <row r="953" spans="1:1">
      <c r="A953"/>
    </row>
    <row r="954" spans="1:1">
      <c r="A954"/>
    </row>
    <row r="955" spans="1:1">
      <c r="A955"/>
    </row>
    <row r="956" spans="1:1">
      <c r="A956"/>
    </row>
    <row r="957" spans="1:1">
      <c r="A957"/>
    </row>
    <row r="958" spans="1:1">
      <c r="A958"/>
    </row>
    <row r="959" spans="1:1">
      <c r="A959"/>
    </row>
    <row r="960" spans="1:1">
      <c r="A960"/>
    </row>
    <row r="961" spans="1:1">
      <c r="A961"/>
    </row>
    <row r="962" spans="1:1">
      <c r="A962"/>
    </row>
    <row r="963" spans="1:1">
      <c r="A963"/>
    </row>
    <row r="964" spans="1:1">
      <c r="A964"/>
    </row>
    <row r="965" spans="1:1">
      <c r="A965"/>
    </row>
    <row r="966" spans="1:1">
      <c r="A966"/>
    </row>
    <row r="967" spans="1:1">
      <c r="A967"/>
    </row>
    <row r="968" spans="1:1">
      <c r="A968"/>
    </row>
    <row r="969" spans="1:1">
      <c r="A969"/>
    </row>
    <row r="970" spans="1:1">
      <c r="A970"/>
    </row>
    <row r="971" spans="1:1">
      <c r="A971"/>
    </row>
    <row r="972" spans="1:1">
      <c r="A972"/>
    </row>
    <row r="973" spans="1:1">
      <c r="A973"/>
    </row>
    <row r="974" spans="1:1">
      <c r="A974"/>
    </row>
    <row r="975" spans="1:1">
      <c r="A975"/>
    </row>
    <row r="976" spans="1:1">
      <c r="A976"/>
    </row>
    <row r="977" spans="1:1">
      <c r="A977"/>
    </row>
    <row r="978" spans="1:1">
      <c r="A978"/>
    </row>
    <row r="979" spans="1:1">
      <c r="A979"/>
    </row>
    <row r="980" spans="1:1">
      <c r="A980"/>
    </row>
    <row r="981" spans="1:1">
      <c r="A981"/>
    </row>
    <row r="982" spans="1:1">
      <c r="A982"/>
    </row>
    <row r="983" spans="1:1">
      <c r="A983"/>
    </row>
    <row r="984" spans="1:1">
      <c r="A984"/>
    </row>
    <row r="985" spans="1:1">
      <c r="A985"/>
    </row>
    <row r="986" spans="1:1">
      <c r="A986"/>
    </row>
    <row r="987" spans="1:1">
      <c r="A987"/>
    </row>
    <row r="988" spans="1:1">
      <c r="A988"/>
    </row>
    <row r="989" spans="1:1">
      <c r="A989"/>
    </row>
    <row r="990" spans="1:1">
      <c r="A990"/>
    </row>
    <row r="991" spans="1:1">
      <c r="A991"/>
    </row>
    <row r="992" spans="1:1">
      <c r="A992"/>
    </row>
    <row r="993" spans="1:1">
      <c r="A993"/>
    </row>
    <row r="994" spans="1:1">
      <c r="A994"/>
    </row>
    <row r="995" spans="1:1">
      <c r="A995"/>
    </row>
    <row r="996" spans="1:1">
      <c r="A996"/>
    </row>
    <row r="997" spans="1:1">
      <c r="A997"/>
    </row>
    <row r="998" spans="1:1">
      <c r="A998"/>
    </row>
    <row r="999" spans="1:1">
      <c r="A999"/>
    </row>
    <row r="1000" spans="1:1">
      <c r="A1000"/>
    </row>
    <row r="1001" spans="1:1">
      <c r="A1001"/>
    </row>
    <row r="1002" spans="1:1">
      <c r="A1002"/>
    </row>
    <row r="1003" spans="1:1">
      <c r="A1003"/>
    </row>
    <row r="1004" spans="1:1">
      <c r="A1004"/>
    </row>
    <row r="1005" spans="1:1">
      <c r="A1005"/>
    </row>
    <row r="1006" spans="1:1">
      <c r="A1006"/>
    </row>
    <row r="1007" spans="1:1">
      <c r="A1007"/>
    </row>
    <row r="1008" spans="1:1">
      <c r="A1008"/>
    </row>
    <row r="1009" spans="1:1">
      <c r="A1009"/>
    </row>
    <row r="1010" spans="1:1">
      <c r="A1010"/>
    </row>
    <row r="1011" spans="1:1">
      <c r="A1011"/>
    </row>
    <row r="1012" spans="1:1">
      <c r="A1012"/>
    </row>
    <row r="1013" spans="1:1">
      <c r="A1013"/>
    </row>
    <row r="1014" spans="1:1">
      <c r="A1014"/>
    </row>
    <row r="1015" spans="1:1">
      <c r="A1015"/>
    </row>
    <row r="1016" spans="1:1">
      <c r="A1016"/>
    </row>
    <row r="1017" spans="1:1">
      <c r="A1017"/>
    </row>
    <row r="1018" spans="1:1">
      <c r="A1018"/>
    </row>
    <row r="1019" spans="1:1">
      <c r="A1019"/>
    </row>
    <row r="1020" spans="1:1">
      <c r="A1020"/>
    </row>
    <row r="1021" spans="1:1">
      <c r="A1021"/>
    </row>
    <row r="1022" spans="1:1">
      <c r="A1022"/>
    </row>
    <row r="1023" spans="1:1">
      <c r="A1023"/>
    </row>
    <row r="1024" spans="1:1">
      <c r="A1024"/>
    </row>
    <row r="1025" spans="1:1">
      <c r="A1025"/>
    </row>
    <row r="1026" spans="1:1">
      <c r="A1026"/>
    </row>
    <row r="1027" spans="1:1">
      <c r="A1027"/>
    </row>
    <row r="1028" spans="1:1">
      <c r="A1028"/>
    </row>
    <row r="1029" spans="1:1">
      <c r="A1029"/>
    </row>
    <row r="1030" spans="1:1">
      <c r="A1030"/>
    </row>
    <row r="1031" spans="1:1">
      <c r="A1031"/>
    </row>
    <row r="1032" spans="1:1">
      <c r="A1032"/>
    </row>
    <row r="1033" spans="1:1">
      <c r="A1033"/>
    </row>
    <row r="1034" spans="1:1">
      <c r="A1034"/>
    </row>
    <row r="1035" spans="1:1">
      <c r="A1035"/>
    </row>
    <row r="1036" spans="1:1">
      <c r="A1036"/>
    </row>
    <row r="1037" spans="1:1">
      <c r="A1037"/>
    </row>
    <row r="1038" spans="1:1">
      <c r="A1038"/>
    </row>
    <row r="1039" spans="1:1">
      <c r="A1039"/>
    </row>
    <row r="1040" spans="1:1">
      <c r="A1040"/>
    </row>
    <row r="1041" spans="1:1">
      <c r="A1041"/>
    </row>
    <row r="1042" spans="1:1">
      <c r="A1042"/>
    </row>
    <row r="1043" spans="1:1">
      <c r="A1043"/>
    </row>
    <row r="1044" spans="1:1">
      <c r="A1044"/>
    </row>
    <row r="1045" spans="1:1">
      <c r="A1045"/>
    </row>
    <row r="1046" spans="1:1">
      <c r="A1046"/>
    </row>
    <row r="1047" spans="1:1">
      <c r="A1047"/>
    </row>
    <row r="1048" spans="1:1">
      <c r="A1048"/>
    </row>
    <row r="1049" spans="1:1">
      <c r="A1049"/>
    </row>
    <row r="1050" spans="1:1">
      <c r="A1050"/>
    </row>
    <row r="1051" spans="1:1">
      <c r="A1051"/>
    </row>
    <row r="1052" spans="1:1">
      <c r="A1052"/>
    </row>
    <row r="1053" spans="1:1">
      <c r="A1053"/>
    </row>
    <row r="1054" spans="1:1">
      <c r="A1054"/>
    </row>
    <row r="1055" spans="1:1">
      <c r="A1055"/>
    </row>
    <row r="1056" spans="1:1">
      <c r="A1056"/>
    </row>
    <row r="1057" spans="1:1">
      <c r="A1057"/>
    </row>
    <row r="1058" spans="1:1">
      <c r="A1058"/>
    </row>
    <row r="1059" spans="1:1">
      <c r="A1059"/>
    </row>
    <row r="1060" spans="1:1">
      <c r="A1060"/>
    </row>
    <row r="1061" spans="1:1">
      <c r="A1061"/>
    </row>
    <row r="1062" spans="1:1">
      <c r="A1062"/>
    </row>
    <row r="1063" spans="1:1">
      <c r="A1063"/>
    </row>
    <row r="1064" spans="1:1">
      <c r="A1064"/>
    </row>
    <row r="1065" spans="1:1">
      <c r="A1065"/>
    </row>
    <row r="1066" spans="1:1">
      <c r="A1066"/>
    </row>
    <row r="1067" spans="1:1">
      <c r="A1067"/>
    </row>
    <row r="1068" spans="1:1">
      <c r="A1068"/>
    </row>
    <row r="1069" spans="1:1">
      <c r="A1069"/>
    </row>
    <row r="1070" spans="1:1">
      <c r="A1070"/>
    </row>
    <row r="1071" spans="1:1">
      <c r="A1071"/>
    </row>
    <row r="1072" spans="1:1">
      <c r="A1072"/>
    </row>
    <row r="1073" spans="1:1">
      <c r="A1073"/>
    </row>
    <row r="1074" spans="1:1">
      <c r="A1074"/>
    </row>
    <row r="1075" spans="1:1">
      <c r="A1075"/>
    </row>
    <row r="1076" spans="1:1">
      <c r="A1076"/>
    </row>
    <row r="1077" spans="1:1">
      <c r="A1077"/>
    </row>
    <row r="1078" spans="1:1">
      <c r="A1078"/>
    </row>
    <row r="1079" spans="1:1">
      <c r="A1079"/>
    </row>
    <row r="1080" spans="1:1">
      <c r="A1080"/>
    </row>
    <row r="1081" spans="1:1">
      <c r="A1081"/>
    </row>
    <row r="1082" spans="1:1">
      <c r="A1082"/>
    </row>
    <row r="1083" spans="1:1">
      <c r="A1083"/>
    </row>
    <row r="1084" spans="1:1">
      <c r="A1084"/>
    </row>
    <row r="1085" spans="1:1">
      <c r="A1085"/>
    </row>
    <row r="1086" spans="1:1">
      <c r="A1086"/>
    </row>
    <row r="1087" spans="1:1">
      <c r="A1087"/>
    </row>
    <row r="1088" spans="1:1">
      <c r="A1088"/>
    </row>
    <row r="1089" spans="1:1">
      <c r="A1089"/>
    </row>
    <row r="1090" spans="1:1">
      <c r="A1090"/>
    </row>
    <row r="1091" spans="1:1">
      <c r="A1091"/>
    </row>
    <row r="1092" spans="1:1">
      <c r="A1092"/>
    </row>
    <row r="1093" spans="1:1">
      <c r="A1093"/>
    </row>
    <row r="1094" spans="1:1">
      <c r="A1094"/>
    </row>
    <row r="1095" spans="1:1">
      <c r="A1095"/>
    </row>
    <row r="1096" spans="1:1">
      <c r="A1096"/>
    </row>
    <row r="1097" spans="1:1">
      <c r="A1097"/>
    </row>
    <row r="1098" spans="1:1">
      <c r="A1098"/>
    </row>
    <row r="1099" spans="1:1">
      <c r="A1099"/>
    </row>
    <row r="1100" spans="1:1">
      <c r="A1100"/>
    </row>
    <row r="1101" spans="1:1">
      <c r="A1101"/>
    </row>
    <row r="1102" spans="1:1">
      <c r="A1102"/>
    </row>
    <row r="1103" spans="1:1">
      <c r="A1103"/>
    </row>
    <row r="1104" spans="1:1">
      <c r="A1104"/>
    </row>
    <row r="1105" spans="1:1">
      <c r="A1105"/>
    </row>
    <row r="1106" spans="1:1">
      <c r="A1106"/>
    </row>
    <row r="1107" spans="1:1">
      <c r="A1107"/>
    </row>
    <row r="1108" spans="1:1">
      <c r="A1108"/>
    </row>
    <row r="1109" spans="1:1">
      <c r="A1109"/>
    </row>
    <row r="1110" spans="1:1">
      <c r="A1110"/>
    </row>
    <row r="1111" spans="1:1">
      <c r="A1111"/>
    </row>
    <row r="1112" spans="1:1">
      <c r="A1112"/>
    </row>
    <row r="1113" spans="1:1">
      <c r="A1113"/>
    </row>
    <row r="1114" spans="1:1">
      <c r="A1114"/>
    </row>
    <row r="1115" spans="1:1">
      <c r="A1115"/>
    </row>
    <row r="1116" spans="1:1">
      <c r="A1116"/>
    </row>
    <row r="1117" spans="1:1">
      <c r="A1117"/>
    </row>
    <row r="1118" spans="1:1">
      <c r="A1118"/>
    </row>
    <row r="1119" spans="1:1">
      <c r="A1119"/>
    </row>
    <row r="1120" spans="1:1">
      <c r="A1120"/>
    </row>
    <row r="1121" spans="1:1">
      <c r="A1121"/>
    </row>
    <row r="1122" spans="1:1">
      <c r="A1122"/>
    </row>
    <row r="1123" spans="1:1">
      <c r="A1123"/>
    </row>
    <row r="1124" spans="1:1">
      <c r="A1124"/>
    </row>
    <row r="1125" spans="1:1">
      <c r="A1125"/>
    </row>
    <row r="1126" spans="1:1">
      <c r="A1126"/>
    </row>
    <row r="1127" spans="1:1">
      <c r="A1127"/>
    </row>
    <row r="1128" spans="1:1">
      <c r="A1128"/>
    </row>
    <row r="1129" spans="1:1">
      <c r="A1129"/>
    </row>
    <row r="1130" spans="1:1">
      <c r="A1130"/>
    </row>
    <row r="1131" spans="1:1">
      <c r="A1131"/>
    </row>
    <row r="1132" spans="1:1">
      <c r="A1132"/>
    </row>
    <row r="1133" spans="1:1">
      <c r="A1133"/>
    </row>
    <row r="1134" spans="1:1">
      <c r="A1134"/>
    </row>
    <row r="1135" spans="1:1">
      <c r="A1135"/>
    </row>
    <row r="1136" spans="1:1">
      <c r="A1136"/>
    </row>
    <row r="1137" spans="1:1">
      <c r="A1137"/>
    </row>
    <row r="1138" spans="1:1">
      <c r="A1138"/>
    </row>
    <row r="1139" spans="1:1">
      <c r="A1139"/>
    </row>
    <row r="1140" spans="1:1">
      <c r="A1140"/>
    </row>
    <row r="1141" spans="1:1">
      <c r="A1141"/>
    </row>
    <row r="1142" spans="1:1">
      <c r="A1142"/>
    </row>
    <row r="1143" spans="1:1">
      <c r="A1143"/>
    </row>
    <row r="1144" spans="1:1">
      <c r="A1144"/>
    </row>
    <row r="1145" spans="1:1">
      <c r="A1145"/>
    </row>
    <row r="1146" spans="1:1">
      <c r="A1146"/>
    </row>
    <row r="1147" spans="1:1">
      <c r="A1147"/>
    </row>
    <row r="1148" spans="1:1">
      <c r="A1148"/>
    </row>
    <row r="1149" spans="1:1">
      <c r="A1149"/>
    </row>
    <row r="1150" spans="1:1">
      <c r="A1150"/>
    </row>
    <row r="1151" spans="1:1">
      <c r="A1151"/>
    </row>
    <row r="1152" spans="1:1">
      <c r="A1152"/>
    </row>
    <row r="1153" spans="1:1">
      <c r="A1153"/>
    </row>
    <row r="1154" spans="1:1">
      <c r="A1154"/>
    </row>
    <row r="1155" spans="1:1">
      <c r="A1155"/>
    </row>
    <row r="1156" spans="1:1">
      <c r="A1156"/>
    </row>
    <row r="1157" spans="1:1">
      <c r="A1157"/>
    </row>
    <row r="1158" spans="1:1">
      <c r="A1158"/>
    </row>
    <row r="1159" spans="1:1">
      <c r="A1159"/>
    </row>
    <row r="1160" spans="1:1">
      <c r="A1160"/>
    </row>
    <row r="1161" spans="1:1">
      <c r="A1161"/>
    </row>
    <row r="1162" spans="1:1">
      <c r="A1162"/>
    </row>
    <row r="1163" spans="1:1">
      <c r="A1163"/>
    </row>
    <row r="1164" spans="1:1">
      <c r="A1164"/>
    </row>
    <row r="1165" spans="1:1">
      <c r="A1165"/>
    </row>
    <row r="1166" spans="1:1">
      <c r="A1166"/>
    </row>
    <row r="1167" spans="1:1">
      <c r="A1167"/>
    </row>
    <row r="1168" spans="1:1">
      <c r="A1168"/>
    </row>
    <row r="1169" spans="1:1">
      <c r="A1169"/>
    </row>
    <row r="1170" spans="1:1">
      <c r="A1170"/>
    </row>
    <row r="1171" spans="1:1">
      <c r="A1171"/>
    </row>
    <row r="1172" spans="1:1">
      <c r="A1172"/>
    </row>
    <row r="1173" spans="1:1">
      <c r="A1173"/>
    </row>
    <row r="1174" spans="1:1">
      <c r="A1174"/>
    </row>
    <row r="1175" spans="1:1">
      <c r="A1175"/>
    </row>
    <row r="1176" spans="1:1">
      <c r="A1176"/>
    </row>
    <row r="1177" spans="1:1">
      <c r="A1177"/>
    </row>
    <row r="1178" spans="1:1">
      <c r="A1178"/>
    </row>
    <row r="1179" spans="1:1">
      <c r="A1179"/>
    </row>
    <row r="1180" spans="1:1">
      <c r="A1180"/>
    </row>
    <row r="1181" spans="1:1">
      <c r="A1181"/>
    </row>
    <row r="1182" spans="1:1">
      <c r="A1182"/>
    </row>
    <row r="1183" spans="1:1">
      <c r="A1183"/>
    </row>
    <row r="1184" spans="1:1">
      <c r="A1184"/>
    </row>
    <row r="1185" spans="1:1">
      <c r="A1185"/>
    </row>
    <row r="1186" spans="1:1">
      <c r="A1186"/>
    </row>
    <row r="1187" spans="1:1">
      <c r="A1187"/>
    </row>
    <row r="1188" spans="1:1">
      <c r="A1188"/>
    </row>
    <row r="1189" spans="1:1">
      <c r="A1189"/>
    </row>
    <row r="1190" spans="1:1">
      <c r="A1190"/>
    </row>
    <row r="1191" spans="1:1">
      <c r="A1191"/>
    </row>
    <row r="1192" spans="1:1">
      <c r="A1192"/>
    </row>
    <row r="1193" spans="1:1">
      <c r="A1193"/>
    </row>
    <row r="1194" spans="1:1">
      <c r="A1194"/>
    </row>
    <row r="1195" spans="1:1">
      <c r="A1195"/>
    </row>
    <row r="1196" spans="1:1">
      <c r="A1196"/>
    </row>
    <row r="1197" spans="1:1">
      <c r="A1197"/>
    </row>
    <row r="1198" spans="1:1">
      <c r="A1198"/>
    </row>
    <row r="1199" spans="1:1">
      <c r="A1199"/>
    </row>
    <row r="1200" spans="1:1">
      <c r="A1200"/>
    </row>
    <row r="1201" spans="1:1">
      <c r="A1201"/>
    </row>
    <row r="1202" spans="1:1">
      <c r="A1202"/>
    </row>
    <row r="1203" spans="1:1">
      <c r="A1203"/>
    </row>
    <row r="1204" spans="1:1">
      <c r="A1204"/>
    </row>
    <row r="1205" spans="1:1">
      <c r="A1205"/>
    </row>
    <row r="1206" spans="1:1">
      <c r="A1206"/>
    </row>
    <row r="1207" spans="1:1">
      <c r="A1207"/>
    </row>
    <row r="1208" spans="1:1">
      <c r="A1208"/>
    </row>
    <row r="1209" spans="1:1">
      <c r="A1209"/>
    </row>
    <row r="1210" spans="1:1">
      <c r="A1210"/>
    </row>
    <row r="1211" spans="1:1">
      <c r="A1211"/>
    </row>
    <row r="1212" spans="1:1">
      <c r="A1212"/>
    </row>
    <row r="1213" spans="1:1">
      <c r="A1213"/>
    </row>
    <row r="1214" spans="1:1">
      <c r="A1214"/>
    </row>
    <row r="1215" spans="1:1">
      <c r="A1215"/>
    </row>
    <row r="1216" spans="1:1">
      <c r="A1216"/>
    </row>
    <row r="1217" spans="1:1">
      <c r="A1217"/>
    </row>
    <row r="1218" spans="1:1">
      <c r="A1218"/>
    </row>
    <row r="1219" spans="1:1">
      <c r="A1219"/>
    </row>
    <row r="1220" spans="1:1">
      <c r="A1220"/>
    </row>
    <row r="1221" spans="1:1">
      <c r="A1221"/>
    </row>
    <row r="1222" spans="1:1">
      <c r="A1222"/>
    </row>
    <row r="1223" spans="1:1">
      <c r="A1223"/>
    </row>
    <row r="1224" spans="1:1">
      <c r="A1224"/>
    </row>
    <row r="1225" spans="1:1">
      <c r="A1225"/>
    </row>
    <row r="1226" spans="1:1">
      <c r="A1226"/>
    </row>
    <row r="1227" spans="1:1">
      <c r="A1227"/>
    </row>
    <row r="1228" spans="1:1">
      <c r="A1228"/>
    </row>
    <row r="1229" spans="1:1">
      <c r="A1229"/>
    </row>
    <row r="1230" spans="1:1">
      <c r="A1230"/>
    </row>
    <row r="1231" spans="1:1">
      <c r="A1231"/>
    </row>
    <row r="1232" spans="1:1">
      <c r="A1232"/>
    </row>
    <row r="1233" spans="1:1">
      <c r="A1233"/>
    </row>
    <row r="1234" spans="1:1">
      <c r="A1234"/>
    </row>
    <row r="1235" spans="1:1">
      <c r="A1235"/>
    </row>
    <row r="1236" spans="1:1">
      <c r="A1236"/>
    </row>
    <row r="1237" spans="1:1">
      <c r="A1237"/>
    </row>
    <row r="1238" spans="1:1">
      <c r="A1238"/>
    </row>
    <row r="1239" spans="1:1">
      <c r="A1239"/>
    </row>
    <row r="1240" spans="1:1">
      <c r="A1240"/>
    </row>
    <row r="1241" spans="1:1">
      <c r="A1241"/>
    </row>
    <row r="1242" spans="1:1">
      <c r="A1242"/>
    </row>
    <row r="1243" spans="1:1">
      <c r="A1243"/>
    </row>
    <row r="1244" spans="1:1">
      <c r="A1244"/>
    </row>
    <row r="1245" spans="1:1">
      <c r="A1245"/>
    </row>
    <row r="1246" spans="1:1">
      <c r="A1246"/>
    </row>
    <row r="1247" spans="1:1">
      <c r="A1247"/>
    </row>
    <row r="1248" spans="1:1">
      <c r="A1248"/>
    </row>
    <row r="1249" spans="1:1">
      <c r="A1249"/>
    </row>
    <row r="1250" spans="1:1">
      <c r="A1250"/>
    </row>
    <row r="1251" spans="1:1">
      <c r="A1251"/>
    </row>
    <row r="1252" spans="1:1">
      <c r="A1252"/>
    </row>
    <row r="1253" spans="1:1">
      <c r="A1253"/>
    </row>
    <row r="1254" spans="1:1">
      <c r="A1254"/>
    </row>
    <row r="1255" spans="1:1">
      <c r="A1255"/>
    </row>
    <row r="1256" spans="1:1">
      <c r="A1256"/>
    </row>
    <row r="1257" spans="1:1">
      <c r="A1257"/>
    </row>
    <row r="1258" spans="1:1">
      <c r="A1258"/>
    </row>
    <row r="1259" spans="1:1">
      <c r="A1259"/>
    </row>
    <row r="1260" spans="1:1">
      <c r="A1260"/>
    </row>
    <row r="1261" spans="1:1">
      <c r="A1261"/>
    </row>
    <row r="1262" spans="1:1">
      <c r="A1262"/>
    </row>
    <row r="1263" spans="1:1">
      <c r="A1263"/>
    </row>
    <row r="1264" spans="1:1">
      <c r="A1264"/>
    </row>
    <row r="1265" spans="1:1">
      <c r="A1265"/>
    </row>
    <row r="1266" spans="1:1">
      <c r="A1266"/>
    </row>
    <row r="1267" spans="1:1">
      <c r="A1267"/>
    </row>
    <row r="1268" spans="1:1">
      <c r="A1268"/>
    </row>
    <row r="1269" spans="1:1">
      <c r="A1269"/>
    </row>
    <row r="1270" spans="1:1">
      <c r="A1270"/>
    </row>
    <row r="1271" spans="1:1">
      <c r="A1271"/>
    </row>
    <row r="1272" spans="1:1">
      <c r="A1272"/>
    </row>
    <row r="1273" spans="1:1">
      <c r="A1273"/>
    </row>
    <row r="1274" spans="1:1">
      <c r="A1274"/>
    </row>
    <row r="1275" spans="1:1">
      <c r="A1275"/>
    </row>
    <row r="1276" spans="1:1">
      <c r="A1276"/>
    </row>
    <row r="1277" spans="1:1">
      <c r="A1277"/>
    </row>
    <row r="1278" spans="1:1">
      <c r="A1278"/>
    </row>
    <row r="1279" spans="1:1">
      <c r="A1279"/>
    </row>
    <row r="1280" spans="1:1">
      <c r="A1280"/>
    </row>
    <row r="1281" spans="1:1">
      <c r="A1281"/>
    </row>
    <row r="1282" spans="1:1">
      <c r="A1282"/>
    </row>
    <row r="1283" spans="1:1">
      <c r="A1283"/>
    </row>
    <row r="1284" spans="1:1">
      <c r="A1284"/>
    </row>
    <row r="1285" spans="1:1">
      <c r="A1285"/>
    </row>
    <row r="1286" spans="1:1">
      <c r="A1286"/>
    </row>
    <row r="1287" spans="1:1">
      <c r="A1287"/>
    </row>
    <row r="1288" spans="1:1">
      <c r="A1288"/>
    </row>
    <row r="1289" spans="1:1">
      <c r="A1289"/>
    </row>
    <row r="1290" spans="1:1">
      <c r="A1290"/>
    </row>
    <row r="1291" spans="1:1">
      <c r="A1291"/>
    </row>
    <row r="1292" spans="1:1">
      <c r="A1292"/>
    </row>
    <row r="1293" spans="1:1">
      <c r="A1293"/>
    </row>
    <row r="1294" spans="1:1">
      <c r="A1294"/>
    </row>
    <row r="1295" spans="1:1">
      <c r="A1295"/>
    </row>
    <row r="1296" spans="1:1">
      <c r="A1296"/>
    </row>
    <row r="1297" spans="1:1">
      <c r="A1297"/>
    </row>
    <row r="1298" spans="1:1">
      <c r="A1298"/>
    </row>
    <row r="1299" spans="1:1">
      <c r="A1299"/>
    </row>
    <row r="1300" spans="1:1">
      <c r="A1300"/>
    </row>
    <row r="1301" spans="1:1">
      <c r="A1301"/>
    </row>
    <row r="1302" spans="1:1">
      <c r="A1302"/>
    </row>
    <row r="1303" spans="1:1">
      <c r="A1303"/>
    </row>
    <row r="1304" spans="1:1">
      <c r="A1304"/>
    </row>
    <row r="1305" spans="1:1">
      <c r="A1305"/>
    </row>
    <row r="1306" spans="1:1">
      <c r="A1306"/>
    </row>
    <row r="1307" spans="1:1">
      <c r="A1307"/>
    </row>
    <row r="1308" spans="1:1">
      <c r="A1308"/>
    </row>
    <row r="1309" spans="1:1">
      <c r="A1309"/>
    </row>
    <row r="1310" spans="1:1">
      <c r="A1310"/>
    </row>
    <row r="1311" spans="1:1">
      <c r="A1311"/>
    </row>
    <row r="1312" spans="1:1">
      <c r="A1312"/>
    </row>
    <row r="1313" spans="1:1">
      <c r="A1313"/>
    </row>
    <row r="1314" spans="1:1">
      <c r="A1314"/>
    </row>
    <row r="1315" spans="1:1">
      <c r="A1315"/>
    </row>
    <row r="1316" spans="1:1">
      <c r="A1316"/>
    </row>
    <row r="1317" spans="1:1">
      <c r="A1317"/>
    </row>
    <row r="1318" spans="1:1">
      <c r="A1318"/>
    </row>
    <row r="1319" spans="1:1">
      <c r="A1319"/>
    </row>
    <row r="1320" spans="1:1">
      <c r="A1320"/>
    </row>
    <row r="1321" spans="1:1">
      <c r="A1321"/>
    </row>
    <row r="1322" spans="1:1">
      <c r="A1322"/>
    </row>
    <row r="1323" spans="1:1">
      <c r="A1323"/>
    </row>
    <row r="1324" spans="1:1">
      <c r="A1324"/>
    </row>
    <row r="1325" spans="1:1">
      <c r="A1325"/>
    </row>
    <row r="1326" spans="1:1">
      <c r="A1326"/>
    </row>
    <row r="1327" spans="1:1">
      <c r="A1327"/>
    </row>
    <row r="1328" spans="1:1">
      <c r="A1328"/>
    </row>
    <row r="1329" spans="1:1">
      <c r="A1329"/>
    </row>
    <row r="1330" spans="1:1">
      <c r="A1330"/>
    </row>
    <row r="1331" spans="1:1">
      <c r="A1331"/>
    </row>
    <row r="1332" spans="1:1">
      <c r="A1332"/>
    </row>
    <row r="1333" spans="1:1">
      <c r="A1333"/>
    </row>
    <row r="1334" spans="1:1">
      <c r="A1334"/>
    </row>
    <row r="1335" spans="1:1">
      <c r="A1335"/>
    </row>
    <row r="1336" spans="1:1">
      <c r="A1336"/>
    </row>
    <row r="1337" spans="1:1">
      <c r="A1337"/>
    </row>
    <row r="1338" spans="1:1">
      <c r="A1338"/>
    </row>
    <row r="1339" spans="1:1">
      <c r="A1339"/>
    </row>
    <row r="1340" spans="1:1">
      <c r="A1340"/>
    </row>
    <row r="1341" spans="1:1">
      <c r="A1341"/>
    </row>
    <row r="1342" spans="1:1">
      <c r="A1342"/>
    </row>
    <row r="1343" spans="1:1">
      <c r="A1343"/>
    </row>
    <row r="1344" spans="1:1">
      <c r="A1344"/>
    </row>
    <row r="1345" spans="1:1">
      <c r="A1345"/>
    </row>
    <row r="1346" spans="1:1">
      <c r="A1346"/>
    </row>
    <row r="1347" spans="1:1">
      <c r="A1347"/>
    </row>
    <row r="1348" spans="1:1">
      <c r="A1348"/>
    </row>
    <row r="1349" spans="1:1">
      <c r="A1349"/>
    </row>
    <row r="1350" spans="1:1">
      <c r="A1350"/>
    </row>
    <row r="1351" spans="1:1">
      <c r="A1351"/>
    </row>
    <row r="1352" spans="1:1">
      <c r="A1352"/>
    </row>
    <row r="1353" spans="1:1">
      <c r="A1353"/>
    </row>
    <row r="1354" spans="1:1">
      <c r="A1354"/>
    </row>
    <row r="1355" spans="1:1">
      <c r="A1355"/>
    </row>
    <row r="1356" spans="1:1">
      <c r="A1356"/>
    </row>
    <row r="1357" spans="1:1">
      <c r="A1357"/>
    </row>
    <row r="1358" spans="1:1">
      <c r="A1358"/>
    </row>
    <row r="1359" spans="1:1">
      <c r="A1359"/>
    </row>
    <row r="1360" spans="1:1">
      <c r="A1360"/>
    </row>
    <row r="1361" spans="1:1">
      <c r="A1361"/>
    </row>
    <row r="1362" spans="1:1">
      <c r="A1362"/>
    </row>
    <row r="1363" spans="1:1">
      <c r="A1363"/>
    </row>
    <row r="1364" spans="1:1">
      <c r="A1364"/>
    </row>
    <row r="1365" spans="1:1">
      <c r="A1365"/>
    </row>
    <row r="1366" spans="1:1">
      <c r="A1366"/>
    </row>
    <row r="1367" spans="1:1">
      <c r="A1367"/>
    </row>
    <row r="1368" spans="1:1">
      <c r="A1368"/>
    </row>
    <row r="1369" spans="1:1">
      <c r="A1369"/>
    </row>
    <row r="1370" spans="1:1">
      <c r="A1370"/>
    </row>
    <row r="1371" spans="1:1">
      <c r="A1371"/>
    </row>
    <row r="1372" spans="1:1">
      <c r="A1372"/>
    </row>
    <row r="1373" spans="1:1">
      <c r="A1373"/>
    </row>
    <row r="1374" spans="1:1">
      <c r="A1374"/>
    </row>
    <row r="1375" spans="1:1">
      <c r="A1375"/>
    </row>
    <row r="1376" spans="1:1">
      <c r="A1376"/>
    </row>
    <row r="1377" spans="1:1">
      <c r="A1377"/>
    </row>
    <row r="1378" spans="1:1">
      <c r="A1378"/>
    </row>
    <row r="1379" spans="1:1">
      <c r="A1379"/>
    </row>
    <row r="1380" spans="1:1">
      <c r="A1380"/>
    </row>
    <row r="1381" spans="1:1">
      <c r="A1381"/>
    </row>
    <row r="1382" spans="1:1">
      <c r="A1382"/>
    </row>
    <row r="1383" spans="1:1">
      <c r="A1383"/>
    </row>
    <row r="1384" spans="1:1">
      <c r="A1384"/>
    </row>
    <row r="1385" spans="1:1">
      <c r="A1385"/>
    </row>
    <row r="1386" spans="1:1">
      <c r="A1386"/>
    </row>
    <row r="1387" spans="1:1">
      <c r="A1387"/>
    </row>
    <row r="1388" spans="1:1">
      <c r="A1388"/>
    </row>
    <row r="1389" spans="1:1">
      <c r="A1389"/>
    </row>
    <row r="1390" spans="1:1">
      <c r="A1390"/>
    </row>
    <row r="1391" spans="1:1">
      <c r="A1391"/>
    </row>
    <row r="1392" spans="1:1">
      <c r="A1392"/>
    </row>
    <row r="1393" spans="1:1">
      <c r="A1393"/>
    </row>
    <row r="1394" spans="1:1">
      <c r="A1394"/>
    </row>
    <row r="1395" spans="1:1">
      <c r="A1395"/>
    </row>
    <row r="1396" spans="1:1">
      <c r="A1396"/>
    </row>
    <row r="1397" spans="1:1">
      <c r="A1397"/>
    </row>
    <row r="1398" spans="1:1">
      <c r="A1398"/>
    </row>
    <row r="1399" spans="1:1">
      <c r="A1399"/>
    </row>
    <row r="1400" spans="1:1">
      <c r="A1400"/>
    </row>
    <row r="1401" spans="1:1">
      <c r="A1401"/>
    </row>
    <row r="1402" spans="1:1">
      <c r="A1402"/>
    </row>
    <row r="1403" spans="1:1">
      <c r="A1403"/>
    </row>
    <row r="1404" spans="1:1">
      <c r="A1404"/>
    </row>
    <row r="1405" spans="1:1">
      <c r="A1405"/>
    </row>
    <row r="1406" spans="1:1">
      <c r="A1406"/>
    </row>
    <row r="1407" spans="1:1">
      <c r="A1407"/>
    </row>
    <row r="1408" spans="1:1">
      <c r="A1408"/>
    </row>
    <row r="1409" spans="1:1">
      <c r="A1409"/>
    </row>
    <row r="1410" spans="1:1">
      <c r="A1410"/>
    </row>
    <row r="1411" spans="1:1">
      <c r="A1411"/>
    </row>
    <row r="1412" spans="1:1">
      <c r="A1412"/>
    </row>
    <row r="1413" spans="1:1">
      <c r="A1413"/>
    </row>
    <row r="1414" spans="1:1">
      <c r="A1414"/>
    </row>
    <row r="1415" spans="1:1">
      <c r="A1415"/>
    </row>
    <row r="1416" spans="1:1">
      <c r="A1416"/>
    </row>
    <row r="1417" spans="1:1">
      <c r="A1417"/>
    </row>
    <row r="1418" spans="1:1">
      <c r="A1418"/>
    </row>
    <row r="1419" spans="1:1">
      <c r="A1419"/>
    </row>
    <row r="1420" spans="1:1">
      <c r="A1420"/>
    </row>
    <row r="1421" spans="1:1">
      <c r="A1421"/>
    </row>
    <row r="1422" spans="1:1">
      <c r="A1422"/>
    </row>
    <row r="1423" spans="1:1">
      <c r="A1423"/>
    </row>
    <row r="1424" spans="1:1">
      <c r="A1424"/>
    </row>
    <row r="1425" spans="1:1">
      <c r="A1425"/>
    </row>
    <row r="1426" spans="1:1">
      <c r="A1426"/>
    </row>
    <row r="1427" spans="1:1">
      <c r="A1427"/>
    </row>
    <row r="1428" spans="1:1">
      <c r="A1428"/>
    </row>
    <row r="1429" spans="1:1">
      <c r="A1429"/>
    </row>
    <row r="1430" spans="1:1">
      <c r="A1430"/>
    </row>
    <row r="1431" spans="1:1">
      <c r="A1431"/>
    </row>
    <row r="1432" spans="1:1">
      <c r="A1432"/>
    </row>
    <row r="1433" spans="1:1">
      <c r="A1433"/>
    </row>
    <row r="1434" spans="1:1">
      <c r="A1434"/>
    </row>
    <row r="1435" spans="1:1">
      <c r="A1435"/>
    </row>
    <row r="1436" spans="1:1">
      <c r="A1436"/>
    </row>
    <row r="1437" spans="1:1">
      <c r="A1437"/>
    </row>
    <row r="1438" spans="1:1">
      <c r="A1438"/>
    </row>
    <row r="1439" spans="1:1">
      <c r="A1439"/>
    </row>
    <row r="1440" spans="1:1">
      <c r="A1440"/>
    </row>
    <row r="1441" spans="1:1">
      <c r="A1441"/>
    </row>
    <row r="1442" spans="1:1">
      <c r="A1442"/>
    </row>
    <row r="1443" spans="1:1">
      <c r="A1443"/>
    </row>
    <row r="1444" spans="1:1">
      <c r="A1444"/>
    </row>
    <row r="1445" spans="1:1">
      <c r="A1445"/>
    </row>
    <row r="1446" spans="1:1">
      <c r="A1446"/>
    </row>
    <row r="1447" spans="1:1">
      <c r="A1447"/>
    </row>
    <row r="1448" spans="1:1">
      <c r="A1448"/>
    </row>
    <row r="1449" spans="1:1">
      <c r="A1449"/>
    </row>
    <row r="1450" spans="1:1">
      <c r="A1450"/>
    </row>
    <row r="1451" spans="1:1">
      <c r="A1451"/>
    </row>
    <row r="1452" spans="1:1">
      <c r="A1452"/>
    </row>
    <row r="1453" spans="1:1">
      <c r="A1453"/>
    </row>
    <row r="1454" spans="1:1">
      <c r="A1454"/>
    </row>
    <row r="1455" spans="1:1">
      <c r="A1455"/>
    </row>
    <row r="1456" spans="1:1">
      <c r="A1456"/>
    </row>
    <row r="1457" spans="1:1">
      <c r="A1457"/>
    </row>
    <row r="1458" spans="1:1">
      <c r="A1458"/>
    </row>
    <row r="1459" spans="1:1">
      <c r="A1459"/>
    </row>
    <row r="1460" spans="1:1">
      <c r="A1460"/>
    </row>
    <row r="1461" spans="1:1">
      <c r="A1461"/>
    </row>
    <row r="1462" spans="1:1">
      <c r="A1462"/>
    </row>
    <row r="1463" spans="1:1">
      <c r="A1463"/>
    </row>
    <row r="1464" spans="1:1">
      <c r="A1464"/>
    </row>
    <row r="1465" spans="1:1">
      <c r="A1465"/>
    </row>
    <row r="1466" spans="1:1">
      <c r="A1466"/>
    </row>
    <row r="1467" spans="1:1">
      <c r="A1467"/>
    </row>
    <row r="1468" spans="1:1">
      <c r="A1468"/>
    </row>
    <row r="1469" spans="1:1">
      <c r="A1469"/>
    </row>
    <row r="1470" spans="1:1">
      <c r="A1470"/>
    </row>
    <row r="1471" spans="1:1">
      <c r="A1471"/>
    </row>
    <row r="1472" spans="1:1">
      <c r="A1472"/>
    </row>
    <row r="1473" spans="1:1">
      <c r="A1473"/>
    </row>
    <row r="1474" spans="1:1">
      <c r="A1474"/>
    </row>
    <row r="1475" spans="1:1">
      <c r="A1475"/>
    </row>
    <row r="1476" spans="1:1">
      <c r="A1476"/>
    </row>
    <row r="1477" spans="1:1">
      <c r="A1477"/>
    </row>
    <row r="1478" spans="1:1">
      <c r="A1478"/>
    </row>
    <row r="1479" spans="1:1">
      <c r="A1479"/>
    </row>
    <row r="1480" spans="1:1">
      <c r="A1480"/>
    </row>
    <row r="1481" spans="1:1">
      <c r="A1481"/>
    </row>
    <row r="1482" spans="1:1">
      <c r="A1482"/>
    </row>
    <row r="1483" spans="1:1">
      <c r="A1483"/>
    </row>
    <row r="1484" spans="1:1">
      <c r="A1484"/>
    </row>
    <row r="1485" spans="1:1">
      <c r="A1485"/>
    </row>
    <row r="1486" spans="1:1">
      <c r="A1486"/>
    </row>
    <row r="1487" spans="1:1">
      <c r="A1487"/>
    </row>
    <row r="1488" spans="1:1">
      <c r="A1488"/>
    </row>
    <row r="1489" spans="1:1">
      <c r="A1489"/>
    </row>
    <row r="1490" spans="1:1">
      <c r="A1490"/>
    </row>
    <row r="1491" spans="1:1">
      <c r="A1491"/>
    </row>
    <row r="1492" spans="1:1">
      <c r="A1492"/>
    </row>
    <row r="1493" spans="1:1">
      <c r="A1493"/>
    </row>
    <row r="1494" spans="1:1">
      <c r="A1494"/>
    </row>
    <row r="1495" spans="1:1">
      <c r="A1495"/>
    </row>
    <row r="1496" spans="1:1">
      <c r="A1496"/>
    </row>
    <row r="1497" spans="1:1">
      <c r="A1497"/>
    </row>
    <row r="1498" spans="1:1">
      <c r="A1498"/>
    </row>
    <row r="1499" spans="1:1">
      <c r="A1499"/>
    </row>
    <row r="1500" spans="1:1">
      <c r="A1500"/>
    </row>
    <row r="1501" spans="1:1">
      <c r="A1501"/>
    </row>
    <row r="1502" spans="1:1">
      <c r="A1502"/>
    </row>
    <row r="1503" spans="1:1">
      <c r="A1503"/>
    </row>
    <row r="1504" spans="1:1">
      <c r="A1504"/>
    </row>
    <row r="1505" spans="1:1">
      <c r="A1505"/>
    </row>
    <row r="1506" spans="1:1">
      <c r="A1506"/>
    </row>
    <row r="1507" spans="1:1">
      <c r="A1507"/>
    </row>
    <row r="1508" spans="1:1">
      <c r="A1508"/>
    </row>
    <row r="1509" spans="1:1">
      <c r="A1509"/>
    </row>
    <row r="1510" spans="1:1">
      <c r="A1510"/>
    </row>
    <row r="1511" spans="1:1">
      <c r="A1511"/>
    </row>
    <row r="1512" spans="1:1">
      <c r="A1512"/>
    </row>
    <row r="1513" spans="1:1">
      <c r="A1513"/>
    </row>
    <row r="1514" spans="1:1">
      <c r="A1514"/>
    </row>
    <row r="1515" spans="1:1">
      <c r="A1515"/>
    </row>
    <row r="1516" spans="1:1">
      <c r="A1516"/>
    </row>
    <row r="1517" spans="1:1">
      <c r="A1517"/>
    </row>
    <row r="1518" spans="1:1">
      <c r="A1518"/>
    </row>
    <row r="1519" spans="1:1">
      <c r="A1519"/>
    </row>
    <row r="1520" spans="1:1">
      <c r="A1520"/>
    </row>
    <row r="1521" spans="1:1">
      <c r="A1521"/>
    </row>
    <row r="1522" spans="1:1">
      <c r="A1522"/>
    </row>
    <row r="1523" spans="1:1">
      <c r="A1523"/>
    </row>
    <row r="1524" spans="1:1">
      <c r="A1524"/>
    </row>
    <row r="1525" spans="1:1">
      <c r="A1525"/>
    </row>
    <row r="1526" spans="1:1">
      <c r="A1526"/>
    </row>
    <row r="1527" spans="1:1">
      <c r="A1527"/>
    </row>
    <row r="1528" spans="1:1">
      <c r="A1528"/>
    </row>
    <row r="1529" spans="1:1">
      <c r="A1529"/>
    </row>
    <row r="1530" spans="1:1">
      <c r="A1530"/>
    </row>
    <row r="1531" spans="1:1">
      <c r="A1531"/>
    </row>
    <row r="1532" spans="1:1">
      <c r="A1532"/>
    </row>
    <row r="1533" spans="1:1">
      <c r="A1533"/>
    </row>
    <row r="1534" spans="1:1">
      <c r="A1534"/>
    </row>
    <row r="1535" spans="1:1">
      <c r="A1535"/>
    </row>
    <row r="1536" spans="1:1">
      <c r="A1536"/>
    </row>
    <row r="1537" spans="1:1">
      <c r="A1537"/>
    </row>
    <row r="1538" spans="1:1">
      <c r="A1538"/>
    </row>
    <row r="1539" spans="1:1">
      <c r="A1539"/>
    </row>
    <row r="1540" spans="1:1">
      <c r="A1540"/>
    </row>
    <row r="1541" spans="1:1">
      <c r="A1541"/>
    </row>
    <row r="1542" spans="1:1">
      <c r="A1542"/>
    </row>
    <row r="1543" spans="1:1">
      <c r="A1543"/>
    </row>
    <row r="1544" spans="1:1">
      <c r="A1544"/>
    </row>
    <row r="1545" spans="1:1">
      <c r="A1545"/>
    </row>
    <row r="1546" spans="1:1">
      <c r="A1546"/>
    </row>
    <row r="1547" spans="1:1">
      <c r="A1547"/>
    </row>
    <row r="1548" spans="1:1">
      <c r="A1548"/>
    </row>
    <row r="1549" spans="1:1">
      <c r="A1549"/>
    </row>
    <row r="1550" spans="1:1">
      <c r="A1550"/>
    </row>
    <row r="1551" spans="1:1">
      <c r="A1551"/>
    </row>
    <row r="1552" spans="1:1">
      <c r="A1552"/>
    </row>
    <row r="1553" spans="1:1">
      <c r="A1553"/>
    </row>
    <row r="1554" spans="1:1">
      <c r="A1554"/>
    </row>
    <row r="1555" spans="1:1">
      <c r="A1555"/>
    </row>
    <row r="1556" spans="1:1">
      <c r="A1556"/>
    </row>
    <row r="1557" spans="1:1">
      <c r="A1557"/>
    </row>
    <row r="1558" spans="1:1">
      <c r="A1558"/>
    </row>
    <row r="1559" spans="1:1">
      <c r="A1559"/>
    </row>
    <row r="1560" spans="1:1">
      <c r="A1560"/>
    </row>
    <row r="1561" spans="1:1">
      <c r="A1561"/>
    </row>
    <row r="1562" spans="1:1">
      <c r="A1562"/>
    </row>
    <row r="1563" spans="1:1">
      <c r="A1563"/>
    </row>
    <row r="1564" spans="1:1">
      <c r="A1564"/>
    </row>
    <row r="1565" spans="1:1">
      <c r="A1565"/>
    </row>
    <row r="1566" spans="1:1">
      <c r="A1566"/>
    </row>
    <row r="1567" spans="1:1">
      <c r="A1567"/>
    </row>
    <row r="1568" spans="1:1">
      <c r="A1568"/>
    </row>
    <row r="1569" spans="1:1">
      <c r="A1569"/>
    </row>
    <row r="1570" spans="1:1">
      <c r="A1570"/>
    </row>
    <row r="1571" spans="1:1">
      <c r="A1571"/>
    </row>
    <row r="1572" spans="1:1">
      <c r="A1572"/>
    </row>
    <row r="1573" spans="1:1">
      <c r="A1573"/>
    </row>
    <row r="1574" spans="1:1">
      <c r="A1574"/>
    </row>
    <row r="1575" spans="1:1">
      <c r="A1575"/>
    </row>
    <row r="1576" spans="1:1">
      <c r="A1576"/>
    </row>
    <row r="1577" spans="1:1">
      <c r="A1577"/>
    </row>
    <row r="1578" spans="1:1">
      <c r="A1578"/>
    </row>
    <row r="1579" spans="1:1">
      <c r="A1579"/>
    </row>
    <row r="1580" spans="1:1">
      <c r="A1580"/>
    </row>
    <row r="1581" spans="1:1">
      <c r="A1581"/>
    </row>
    <row r="1582" spans="1:1">
      <c r="A1582"/>
    </row>
    <row r="1583" spans="1:1">
      <c r="A1583"/>
    </row>
    <row r="1584" spans="1:1">
      <c r="A1584"/>
    </row>
    <row r="1585" spans="1:1">
      <c r="A1585"/>
    </row>
    <row r="1586" spans="1:1">
      <c r="A1586"/>
    </row>
    <row r="1587" spans="1:1">
      <c r="A1587"/>
    </row>
    <row r="1588" spans="1:1">
      <c r="A1588"/>
    </row>
    <row r="1589" spans="1:1">
      <c r="A1589"/>
    </row>
    <row r="1590" spans="1:1">
      <c r="A1590"/>
    </row>
    <row r="1591" spans="1:1">
      <c r="A1591"/>
    </row>
    <row r="1592" spans="1:1">
      <c r="A1592"/>
    </row>
    <row r="1593" spans="1:1">
      <c r="A1593"/>
    </row>
    <row r="1594" spans="1:1">
      <c r="A1594"/>
    </row>
    <row r="1595" spans="1:1">
      <c r="A1595"/>
    </row>
    <row r="1596" spans="1:1">
      <c r="A1596"/>
    </row>
    <row r="1597" spans="1:1">
      <c r="A1597"/>
    </row>
    <row r="1598" spans="1:1">
      <c r="A1598"/>
    </row>
    <row r="1599" spans="1:1">
      <c r="A1599"/>
    </row>
    <row r="1600" spans="1:1">
      <c r="A1600"/>
    </row>
    <row r="1601" spans="1:1">
      <c r="A1601"/>
    </row>
    <row r="1602" spans="1:1">
      <c r="A1602"/>
    </row>
    <row r="1603" spans="1:1">
      <c r="A1603"/>
    </row>
    <row r="1604" spans="1:1">
      <c r="A1604"/>
    </row>
    <row r="1605" spans="1:1">
      <c r="A1605"/>
    </row>
    <row r="1606" spans="1:1">
      <c r="A1606"/>
    </row>
    <row r="1607" spans="1:1">
      <c r="A1607"/>
    </row>
    <row r="1608" spans="1:1">
      <c r="A1608"/>
    </row>
    <row r="1609" spans="1:1">
      <c r="A1609"/>
    </row>
    <row r="1610" spans="1:1">
      <c r="A1610"/>
    </row>
    <row r="1611" spans="1:1">
      <c r="A1611"/>
    </row>
    <row r="1612" spans="1:1">
      <c r="A1612"/>
    </row>
    <row r="1613" spans="1:1">
      <c r="A1613"/>
    </row>
    <row r="1614" spans="1:1">
      <c r="A1614"/>
    </row>
    <row r="1615" spans="1:1">
      <c r="A1615"/>
    </row>
    <row r="1616" spans="1:1">
      <c r="A1616"/>
    </row>
    <row r="1617" spans="1:1">
      <c r="A1617"/>
    </row>
    <row r="1618" spans="1:1">
      <c r="A1618"/>
    </row>
    <row r="1619" spans="1:1">
      <c r="A1619"/>
    </row>
    <row r="1620" spans="1:1">
      <c r="A1620"/>
    </row>
    <row r="1621" spans="1:1">
      <c r="A1621"/>
    </row>
    <row r="1622" spans="1:1">
      <c r="A1622"/>
    </row>
    <row r="1623" spans="1:1">
      <c r="A1623"/>
    </row>
    <row r="1624" spans="1:1">
      <c r="A1624"/>
    </row>
    <row r="1625" spans="1:1">
      <c r="A1625"/>
    </row>
    <row r="1626" spans="1:1">
      <c r="A1626"/>
    </row>
    <row r="1627" spans="1:1">
      <c r="A1627"/>
    </row>
    <row r="1628" spans="1:1">
      <c r="A1628"/>
    </row>
    <row r="1629" spans="1:1">
      <c r="A1629"/>
    </row>
    <row r="1630" spans="1:1">
      <c r="A1630"/>
    </row>
    <row r="1631" spans="1:1">
      <c r="A1631"/>
    </row>
    <row r="1632" spans="1:1">
      <c r="A1632"/>
    </row>
    <row r="1633" spans="1:1">
      <c r="A1633"/>
    </row>
    <row r="1634" spans="1:1">
      <c r="A1634"/>
    </row>
    <row r="1635" spans="1:1">
      <c r="A1635"/>
    </row>
    <row r="1636" spans="1:1">
      <c r="A1636"/>
    </row>
    <row r="1637" spans="1:1">
      <c r="A1637"/>
    </row>
    <row r="1638" spans="1:1">
      <c r="A1638"/>
    </row>
    <row r="1639" spans="1:1">
      <c r="A1639"/>
    </row>
    <row r="1640" spans="1:1">
      <c r="A1640"/>
    </row>
    <row r="1641" spans="1:1">
      <c r="A1641"/>
    </row>
    <row r="1642" spans="1:1">
      <c r="A1642"/>
    </row>
    <row r="1643" spans="1:1">
      <c r="A1643"/>
    </row>
    <row r="1644" spans="1:1">
      <c r="A1644"/>
    </row>
    <row r="1645" spans="1:1">
      <c r="A1645"/>
    </row>
    <row r="1646" spans="1:1">
      <c r="A1646"/>
    </row>
    <row r="1647" spans="1:1">
      <c r="A1647"/>
    </row>
    <row r="1648" spans="1:1">
      <c r="A1648"/>
    </row>
    <row r="1649" spans="1:1">
      <c r="A1649"/>
    </row>
    <row r="1650" spans="1:1">
      <c r="A1650"/>
    </row>
    <row r="1651" spans="1:1">
      <c r="A1651"/>
    </row>
    <row r="1652" spans="1:1">
      <c r="A1652"/>
    </row>
    <row r="1653" spans="1:1">
      <c r="A1653"/>
    </row>
    <row r="1654" spans="1:1">
      <c r="A1654"/>
    </row>
    <row r="1655" spans="1:1">
      <c r="A1655"/>
    </row>
    <row r="1656" spans="1:1">
      <c r="A1656"/>
    </row>
    <row r="1657" spans="1:1">
      <c r="A1657"/>
    </row>
    <row r="1658" spans="1:1">
      <c r="A1658"/>
    </row>
    <row r="1659" spans="1:1">
      <c r="A1659"/>
    </row>
    <row r="1660" spans="1:1">
      <c r="A1660"/>
    </row>
    <row r="1661" spans="1:1">
      <c r="A1661"/>
    </row>
    <row r="1662" spans="1:1">
      <c r="A1662"/>
    </row>
    <row r="1663" spans="1:1">
      <c r="A1663"/>
    </row>
    <row r="1664" spans="1:1">
      <c r="A1664"/>
    </row>
    <row r="1665" spans="1:1">
      <c r="A1665"/>
    </row>
    <row r="1666" spans="1:1">
      <c r="A1666"/>
    </row>
    <row r="1667" spans="1:1">
      <c r="A1667"/>
    </row>
    <row r="1668" spans="1:1">
      <c r="A1668"/>
    </row>
    <row r="1669" spans="1:1">
      <c r="A1669"/>
    </row>
    <row r="1670" spans="1:1">
      <c r="A1670"/>
    </row>
    <row r="1671" spans="1:1">
      <c r="A1671"/>
    </row>
    <row r="1672" spans="1:1">
      <c r="A1672"/>
    </row>
    <row r="1673" spans="1:1">
      <c r="A1673"/>
    </row>
    <row r="1674" spans="1:1">
      <c r="A1674"/>
    </row>
    <row r="1675" spans="1:1">
      <c r="A1675"/>
    </row>
    <row r="1676" spans="1:1">
      <c r="A1676"/>
    </row>
    <row r="1677" spans="1:1">
      <c r="A1677"/>
    </row>
    <row r="1678" spans="1:1">
      <c r="A1678"/>
    </row>
    <row r="1679" spans="1:1">
      <c r="A1679"/>
    </row>
    <row r="1680" spans="1:1">
      <c r="A1680"/>
    </row>
    <row r="1681" spans="1:1">
      <c r="A1681"/>
    </row>
    <row r="1682" spans="1:1">
      <c r="A1682"/>
    </row>
    <row r="1683" spans="1:1">
      <c r="A1683"/>
    </row>
    <row r="1684" spans="1:1">
      <c r="A1684"/>
    </row>
    <row r="1685" spans="1:1">
      <c r="A1685"/>
    </row>
    <row r="1686" spans="1:1">
      <c r="A1686"/>
    </row>
    <row r="1687" spans="1:1">
      <c r="A1687"/>
    </row>
    <row r="1688" spans="1:1">
      <c r="A1688"/>
    </row>
    <row r="1689" spans="1:1">
      <c r="A1689"/>
    </row>
    <row r="1690" spans="1:1">
      <c r="A1690"/>
    </row>
    <row r="1691" spans="1:1">
      <c r="A1691"/>
    </row>
    <row r="1692" spans="1:1">
      <c r="A1692"/>
    </row>
    <row r="1693" spans="1:1">
      <c r="A1693"/>
    </row>
    <row r="1694" spans="1:1">
      <c r="A1694"/>
    </row>
    <row r="1695" spans="1:1">
      <c r="A1695"/>
    </row>
    <row r="1696" spans="1:1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53" activePane="bottomLeft" state="frozen"/>
      <selection/>
      <selection pane="bottomLeft" activeCell="E56" sqref="E56"/>
    </sheetView>
  </sheetViews>
  <sheetFormatPr defaultColWidth="9" defaultRowHeight="14.5"/>
  <cols>
    <col min="1" max="1" width="8.81818181818182" customWidth="1"/>
    <col min="2" max="2" width="18.6363636363636" customWidth="1"/>
    <col min="3" max="3" width="20.1818181818182" customWidth="1"/>
    <col min="4" max="4" width="21.1818181818182" customWidth="1"/>
    <col min="5" max="5" width="12.5454545454545" customWidth="1"/>
    <col min="6" max="6" width="13" customWidth="1"/>
    <col min="7" max="7" width="9.81818181818182" customWidth="1"/>
    <col min="8" max="8" width="9.63636363636364" customWidth="1"/>
    <col min="9" max="9" width="9.45454545454546" customWidth="1"/>
    <col min="10" max="10" width="10" customWidth="1"/>
    <col min="11" max="11" width="10.1818181818182" customWidth="1"/>
    <col min="12" max="12" width="9.90909090909091" customWidth="1"/>
    <col min="13" max="13" width="10.1818181818182" customWidth="1"/>
    <col min="14" max="14" width="9.81818181818182" customWidth="1"/>
    <col min="15" max="15" width="10.1818181818182" customWidth="1"/>
    <col min="16" max="16" width="10" customWidth="1"/>
    <col min="17" max="17" width="9.36363636363636" customWidth="1"/>
    <col min="18" max="18" width="9.18181818181818" customWidth="1"/>
    <col min="19" max="19" width="9.81818181818182" customWidth="1"/>
    <col min="20" max="20" width="10" customWidth="1"/>
    <col min="21" max="21" width="10.8181818181818" customWidth="1"/>
    <col min="22" max="22" width="9.18181818181818" customWidth="1"/>
  </cols>
  <sheetData>
    <row r="1" ht="78" spans="1:22">
      <c r="A1" s="42"/>
      <c r="B1" s="60" t="s">
        <v>0</v>
      </c>
      <c r="C1" s="61" t="s">
        <v>1</v>
      </c>
      <c r="D1" s="61" t="s">
        <v>2</v>
      </c>
      <c r="E1" s="62" t="s">
        <v>3</v>
      </c>
      <c r="F1" s="61" t="s">
        <v>4</v>
      </c>
      <c r="G1" s="61" t="s">
        <v>5</v>
      </c>
      <c r="H1" s="61" t="s">
        <v>50</v>
      </c>
      <c r="I1" s="63" t="s">
        <v>632</v>
      </c>
      <c r="J1" s="61" t="s">
        <v>8</v>
      </c>
      <c r="K1" s="64" t="s">
        <v>52</v>
      </c>
      <c r="L1" s="64" t="s">
        <v>53</v>
      </c>
      <c r="M1" s="64" t="s">
        <v>11</v>
      </c>
      <c r="N1" s="64" t="s">
        <v>12</v>
      </c>
      <c r="O1" s="64" t="s">
        <v>13</v>
      </c>
      <c r="P1" s="64" t="s">
        <v>14</v>
      </c>
      <c r="Q1" s="64" t="s">
        <v>15</v>
      </c>
      <c r="R1" s="64" t="s">
        <v>16</v>
      </c>
      <c r="S1" s="64" t="s">
        <v>17</v>
      </c>
      <c r="T1" s="64" t="s">
        <v>18</v>
      </c>
      <c r="U1" s="64" t="s">
        <v>19</v>
      </c>
      <c r="V1" s="64" t="s">
        <v>20</v>
      </c>
    </row>
    <row r="2" spans="1:22">
      <c r="A2" s="42"/>
      <c r="B2" s="65" t="s">
        <v>835</v>
      </c>
      <c r="C2" s="66"/>
      <c r="D2" s="31" t="s">
        <v>170</v>
      </c>
      <c r="E2" s="2"/>
      <c r="F2" s="1"/>
      <c r="G2" s="1"/>
      <c r="H2" s="1"/>
      <c r="I2" s="3"/>
      <c r="J2" s="3"/>
      <c r="K2" s="4"/>
      <c r="L2" s="4"/>
      <c r="M2" s="4"/>
      <c r="N2" s="4"/>
      <c r="O2" s="4"/>
      <c r="P2" s="4"/>
      <c r="Q2" s="1"/>
      <c r="R2" s="4"/>
      <c r="S2" s="4"/>
      <c r="T2" s="4"/>
      <c r="U2" s="4"/>
      <c r="V2" s="4"/>
    </row>
    <row r="3" ht="39" spans="1:22">
      <c r="A3" s="42">
        <v>70</v>
      </c>
      <c r="B3" s="67" t="s">
        <v>24</v>
      </c>
      <c r="C3" s="68" t="s">
        <v>836</v>
      </c>
      <c r="D3" s="68" t="s">
        <v>764</v>
      </c>
      <c r="E3" s="69">
        <v>380000</v>
      </c>
      <c r="F3" s="69">
        <f t="shared" ref="F3:F15" si="0">E3</f>
        <v>380000</v>
      </c>
      <c r="G3" s="16" t="s">
        <v>38</v>
      </c>
      <c r="H3" s="70">
        <v>45397</v>
      </c>
      <c r="I3" s="70" t="s">
        <v>34</v>
      </c>
      <c r="J3" s="70" t="s">
        <v>34</v>
      </c>
      <c r="K3" s="70">
        <v>45399</v>
      </c>
      <c r="L3" s="70">
        <v>45400</v>
      </c>
      <c r="M3" s="70">
        <v>45402</v>
      </c>
      <c r="N3" s="70" t="s">
        <v>34</v>
      </c>
      <c r="O3" s="70" t="s">
        <v>34</v>
      </c>
      <c r="P3" s="70" t="s">
        <v>34</v>
      </c>
      <c r="Q3" s="70">
        <v>45404</v>
      </c>
      <c r="R3" s="70" t="s">
        <v>34</v>
      </c>
      <c r="S3" s="70" t="s">
        <v>34</v>
      </c>
      <c r="T3" s="70">
        <v>45413</v>
      </c>
      <c r="U3" s="70">
        <v>45473</v>
      </c>
      <c r="V3" s="70">
        <v>45483</v>
      </c>
    </row>
    <row r="4" ht="52" spans="1:22">
      <c r="A4" s="42">
        <f t="shared" ref="A4:A15" si="1">SUM(A3+1)</f>
        <v>71</v>
      </c>
      <c r="B4" s="67" t="s">
        <v>24</v>
      </c>
      <c r="C4" s="68" t="s">
        <v>837</v>
      </c>
      <c r="D4" s="68" t="s">
        <v>838</v>
      </c>
      <c r="E4" s="69">
        <v>19250</v>
      </c>
      <c r="F4" s="69">
        <f t="shared" si="0"/>
        <v>19250</v>
      </c>
      <c r="G4" s="16" t="s">
        <v>38</v>
      </c>
      <c r="H4" s="70">
        <v>45384</v>
      </c>
      <c r="I4" s="70" t="s">
        <v>34</v>
      </c>
      <c r="J4" s="70" t="s">
        <v>34</v>
      </c>
      <c r="K4" s="70">
        <v>45387</v>
      </c>
      <c r="L4" s="70">
        <v>45390</v>
      </c>
      <c r="M4" s="70">
        <v>45392</v>
      </c>
      <c r="N4" s="70" t="s">
        <v>34</v>
      </c>
      <c r="O4" s="70" t="s">
        <v>34</v>
      </c>
      <c r="P4" s="70" t="s">
        <v>34</v>
      </c>
      <c r="Q4" s="70">
        <v>45394</v>
      </c>
      <c r="R4" s="70" t="s">
        <v>34</v>
      </c>
      <c r="S4" s="70" t="s">
        <v>34</v>
      </c>
      <c r="T4" s="70">
        <v>45031</v>
      </c>
      <c r="U4" s="70">
        <v>45033</v>
      </c>
      <c r="V4" s="70">
        <v>45404</v>
      </c>
    </row>
    <row r="5" ht="52" spans="1:22">
      <c r="A5" s="42">
        <f t="shared" si="1"/>
        <v>72</v>
      </c>
      <c r="B5" s="67" t="s">
        <v>24</v>
      </c>
      <c r="C5" s="68" t="s">
        <v>176</v>
      </c>
      <c r="D5" s="68" t="s">
        <v>839</v>
      </c>
      <c r="E5" s="69">
        <v>91000</v>
      </c>
      <c r="F5" s="69">
        <f t="shared" si="0"/>
        <v>91000</v>
      </c>
      <c r="G5" s="16" t="s">
        <v>38</v>
      </c>
      <c r="H5" s="70">
        <v>45384</v>
      </c>
      <c r="I5" s="70" t="s">
        <v>34</v>
      </c>
      <c r="J5" s="70" t="s">
        <v>34</v>
      </c>
      <c r="K5" s="70">
        <v>45387</v>
      </c>
      <c r="L5" s="70">
        <v>45390</v>
      </c>
      <c r="M5" s="70">
        <v>45392</v>
      </c>
      <c r="N5" s="70" t="s">
        <v>34</v>
      </c>
      <c r="O5" s="70" t="s">
        <v>34</v>
      </c>
      <c r="P5" s="70" t="s">
        <v>34</v>
      </c>
      <c r="Q5" s="70">
        <v>45394</v>
      </c>
      <c r="R5" s="70" t="s">
        <v>34</v>
      </c>
      <c r="S5" s="70" t="s">
        <v>34</v>
      </c>
      <c r="T5" s="70">
        <v>45397</v>
      </c>
      <c r="U5" s="70">
        <v>45406</v>
      </c>
      <c r="V5" s="70">
        <v>45415</v>
      </c>
    </row>
    <row r="6" ht="52" spans="1:22">
      <c r="A6" s="42">
        <f t="shared" si="1"/>
        <v>73</v>
      </c>
      <c r="B6" s="67" t="s">
        <v>24</v>
      </c>
      <c r="C6" s="68" t="s">
        <v>174</v>
      </c>
      <c r="D6" s="68" t="s">
        <v>840</v>
      </c>
      <c r="E6" s="69">
        <v>70500</v>
      </c>
      <c r="F6" s="69">
        <f t="shared" si="0"/>
        <v>70500</v>
      </c>
      <c r="G6" s="16" t="s">
        <v>38</v>
      </c>
      <c r="H6" s="70">
        <v>45384</v>
      </c>
      <c r="I6" s="70" t="s">
        <v>34</v>
      </c>
      <c r="J6" s="70" t="s">
        <v>34</v>
      </c>
      <c r="K6" s="70">
        <v>45387</v>
      </c>
      <c r="L6" s="70">
        <v>45390</v>
      </c>
      <c r="M6" s="70">
        <v>45392</v>
      </c>
      <c r="N6" s="70" t="s">
        <v>34</v>
      </c>
      <c r="O6" s="70" t="s">
        <v>34</v>
      </c>
      <c r="P6" s="70" t="s">
        <v>34</v>
      </c>
      <c r="Q6" s="70">
        <v>45394</v>
      </c>
      <c r="R6" s="70" t="s">
        <v>34</v>
      </c>
      <c r="S6" s="70" t="s">
        <v>34</v>
      </c>
      <c r="T6" s="70">
        <v>45410</v>
      </c>
      <c r="U6" s="70">
        <v>45417</v>
      </c>
      <c r="V6" s="70">
        <v>45424</v>
      </c>
    </row>
    <row r="7" ht="52" spans="1:22">
      <c r="A7" s="42">
        <f t="shared" si="1"/>
        <v>74</v>
      </c>
      <c r="B7" s="67" t="s">
        <v>24</v>
      </c>
      <c r="C7" s="68" t="s">
        <v>841</v>
      </c>
      <c r="D7" s="68" t="s">
        <v>842</v>
      </c>
      <c r="E7" s="69">
        <v>69500</v>
      </c>
      <c r="F7" s="69">
        <f t="shared" si="0"/>
        <v>69500</v>
      </c>
      <c r="G7" s="16" t="s">
        <v>38</v>
      </c>
      <c r="H7" s="70">
        <v>45384</v>
      </c>
      <c r="I7" s="70" t="s">
        <v>34</v>
      </c>
      <c r="J7" s="70" t="s">
        <v>34</v>
      </c>
      <c r="K7" s="70">
        <v>45387</v>
      </c>
      <c r="L7" s="70">
        <v>45390</v>
      </c>
      <c r="M7" s="70">
        <v>45392</v>
      </c>
      <c r="N7" s="70" t="s">
        <v>34</v>
      </c>
      <c r="O7" s="70" t="s">
        <v>34</v>
      </c>
      <c r="P7" s="70" t="s">
        <v>34</v>
      </c>
      <c r="Q7" s="70">
        <v>45394</v>
      </c>
      <c r="R7" s="70" t="s">
        <v>34</v>
      </c>
      <c r="S7" s="70" t="s">
        <v>34</v>
      </c>
      <c r="T7" s="70">
        <v>45404</v>
      </c>
      <c r="U7" s="70">
        <v>45413</v>
      </c>
      <c r="V7" s="70">
        <v>45422</v>
      </c>
    </row>
    <row r="8" ht="52" spans="1:22">
      <c r="A8" s="42">
        <f t="shared" si="1"/>
        <v>75</v>
      </c>
      <c r="B8" s="67" t="s">
        <v>24</v>
      </c>
      <c r="C8" s="68" t="s">
        <v>180</v>
      </c>
      <c r="D8" s="68" t="s">
        <v>843</v>
      </c>
      <c r="E8" s="69">
        <v>87188</v>
      </c>
      <c r="F8" s="69">
        <f t="shared" si="0"/>
        <v>87188</v>
      </c>
      <c r="G8" s="16" t="s">
        <v>38</v>
      </c>
      <c r="H8" s="70">
        <v>45475</v>
      </c>
      <c r="I8" s="70" t="s">
        <v>34</v>
      </c>
      <c r="J8" s="70" t="s">
        <v>34</v>
      </c>
      <c r="K8" s="70">
        <v>45481</v>
      </c>
      <c r="L8" s="70">
        <v>45483</v>
      </c>
      <c r="M8" s="70">
        <v>45485</v>
      </c>
      <c r="N8" s="70" t="s">
        <v>34</v>
      </c>
      <c r="O8" s="70" t="s">
        <v>34</v>
      </c>
      <c r="P8" s="70" t="s">
        <v>34</v>
      </c>
      <c r="Q8" s="70">
        <v>45495</v>
      </c>
      <c r="R8" s="70" t="s">
        <v>34</v>
      </c>
      <c r="S8" s="70" t="s">
        <v>34</v>
      </c>
      <c r="T8" s="70">
        <v>45505</v>
      </c>
      <c r="U8" s="70">
        <v>45597</v>
      </c>
      <c r="V8" s="70">
        <v>45636</v>
      </c>
    </row>
    <row r="9" ht="52" spans="1:22">
      <c r="A9" s="42">
        <f t="shared" si="1"/>
        <v>76</v>
      </c>
      <c r="B9" s="67" t="s">
        <v>24</v>
      </c>
      <c r="C9" s="68" t="s">
        <v>183</v>
      </c>
      <c r="D9" s="68" t="s">
        <v>844</v>
      </c>
      <c r="E9" s="69">
        <v>87188</v>
      </c>
      <c r="F9" s="69">
        <f t="shared" si="0"/>
        <v>87188</v>
      </c>
      <c r="G9" s="16" t="s">
        <v>38</v>
      </c>
      <c r="H9" s="70">
        <v>45448</v>
      </c>
      <c r="I9" s="70" t="s">
        <v>34</v>
      </c>
      <c r="J9" s="70" t="s">
        <v>34</v>
      </c>
      <c r="K9" s="70">
        <v>45450</v>
      </c>
      <c r="L9" s="70">
        <v>45454</v>
      </c>
      <c r="M9" s="70">
        <v>45456</v>
      </c>
      <c r="N9" s="70" t="s">
        <v>34</v>
      </c>
      <c r="O9" s="70" t="s">
        <v>34</v>
      </c>
      <c r="P9" s="70" t="s">
        <v>34</v>
      </c>
      <c r="Q9" s="70">
        <v>45461</v>
      </c>
      <c r="R9" s="70" t="s">
        <v>34</v>
      </c>
      <c r="S9" s="70" t="s">
        <v>34</v>
      </c>
      <c r="T9" s="70">
        <v>45474</v>
      </c>
      <c r="U9" s="70">
        <v>45504</v>
      </c>
      <c r="V9" s="70">
        <v>45514</v>
      </c>
    </row>
    <row r="10" ht="52" spans="1:22">
      <c r="A10" s="42">
        <f t="shared" si="1"/>
        <v>77</v>
      </c>
      <c r="B10" s="67" t="s">
        <v>24</v>
      </c>
      <c r="C10" s="68" t="s">
        <v>845</v>
      </c>
      <c r="D10" s="68" t="s">
        <v>846</v>
      </c>
      <c r="E10" s="69">
        <v>71625</v>
      </c>
      <c r="F10" s="69">
        <f t="shared" si="0"/>
        <v>71625</v>
      </c>
      <c r="G10" s="16" t="s">
        <v>38</v>
      </c>
      <c r="H10" s="70">
        <v>45449</v>
      </c>
      <c r="I10" s="70" t="s">
        <v>34</v>
      </c>
      <c r="J10" s="70" t="s">
        <v>34</v>
      </c>
      <c r="K10" s="70">
        <v>45420</v>
      </c>
      <c r="L10" s="70">
        <v>45425</v>
      </c>
      <c r="M10" s="70">
        <v>45428</v>
      </c>
      <c r="N10" s="70" t="s">
        <v>34</v>
      </c>
      <c r="O10" s="70" t="s">
        <v>34</v>
      </c>
      <c r="P10" s="70" t="s">
        <v>34</v>
      </c>
      <c r="Q10" s="70">
        <v>45432</v>
      </c>
      <c r="R10" s="70" t="s">
        <v>34</v>
      </c>
      <c r="S10" s="70" t="s">
        <v>34</v>
      </c>
      <c r="T10" s="70">
        <v>45444</v>
      </c>
      <c r="U10" s="70">
        <v>45504</v>
      </c>
      <c r="V10" s="70">
        <v>45657</v>
      </c>
    </row>
    <row r="11" ht="39" spans="1:22">
      <c r="A11" s="42">
        <f t="shared" si="1"/>
        <v>78</v>
      </c>
      <c r="B11" s="67" t="s">
        <v>24</v>
      </c>
      <c r="C11" s="68" t="s">
        <v>847</v>
      </c>
      <c r="D11" s="68" t="s">
        <v>848</v>
      </c>
      <c r="E11" s="69">
        <v>60000</v>
      </c>
      <c r="F11" s="69">
        <f t="shared" si="0"/>
        <v>60000</v>
      </c>
      <c r="G11" s="16" t="s">
        <v>38</v>
      </c>
      <c r="H11" s="70">
        <v>45506</v>
      </c>
      <c r="I11" s="70" t="s">
        <v>34</v>
      </c>
      <c r="J11" s="70" t="s">
        <v>34</v>
      </c>
      <c r="K11" s="70">
        <v>45510</v>
      </c>
      <c r="L11" s="70">
        <v>45512</v>
      </c>
      <c r="M11" s="70">
        <v>45516</v>
      </c>
      <c r="N11" s="70" t="s">
        <v>34</v>
      </c>
      <c r="O11" s="70" t="s">
        <v>34</v>
      </c>
      <c r="P11" s="70" t="s">
        <v>34</v>
      </c>
      <c r="Q11" s="70">
        <v>45518</v>
      </c>
      <c r="R11" s="70" t="s">
        <v>34</v>
      </c>
      <c r="S11" s="70" t="s">
        <v>34</v>
      </c>
      <c r="T11" s="70">
        <v>45536</v>
      </c>
      <c r="U11" s="70">
        <v>45930</v>
      </c>
      <c r="V11" s="70">
        <v>45511</v>
      </c>
    </row>
    <row r="12" ht="52" spans="1:22">
      <c r="A12" s="42">
        <f t="shared" si="1"/>
        <v>79</v>
      </c>
      <c r="B12" s="67" t="s">
        <v>24</v>
      </c>
      <c r="C12" s="68" t="s">
        <v>849</v>
      </c>
      <c r="D12" s="68" t="s">
        <v>850</v>
      </c>
      <c r="E12" s="69">
        <v>37584</v>
      </c>
      <c r="F12" s="71">
        <f t="shared" si="0"/>
        <v>37584</v>
      </c>
      <c r="G12" s="16" t="s">
        <v>38</v>
      </c>
      <c r="H12" s="70">
        <v>45506</v>
      </c>
      <c r="I12" s="70" t="s">
        <v>34</v>
      </c>
      <c r="J12" s="70" t="s">
        <v>34</v>
      </c>
      <c r="K12" s="70">
        <v>45510</v>
      </c>
      <c r="L12" s="70">
        <v>45512</v>
      </c>
      <c r="M12" s="70">
        <v>45516</v>
      </c>
      <c r="N12" s="70" t="s">
        <v>34</v>
      </c>
      <c r="O12" s="70" t="s">
        <v>34</v>
      </c>
      <c r="P12" s="70" t="s">
        <v>34</v>
      </c>
      <c r="Q12" s="70">
        <v>45518</v>
      </c>
      <c r="R12" s="70" t="s">
        <v>34</v>
      </c>
      <c r="S12" s="70" t="s">
        <v>34</v>
      </c>
      <c r="T12" s="70">
        <v>45536</v>
      </c>
      <c r="U12" s="70">
        <v>45930</v>
      </c>
      <c r="V12" s="70">
        <v>45903</v>
      </c>
    </row>
    <row r="13" ht="52" spans="1:22">
      <c r="A13" s="42">
        <f t="shared" si="1"/>
        <v>80</v>
      </c>
      <c r="B13" s="67" t="s">
        <v>24</v>
      </c>
      <c r="C13" s="68" t="s">
        <v>851</v>
      </c>
      <c r="D13" s="68" t="s">
        <v>852</v>
      </c>
      <c r="E13" s="69">
        <v>33617</v>
      </c>
      <c r="F13" s="71">
        <f t="shared" si="0"/>
        <v>33617</v>
      </c>
      <c r="G13" s="16" t="s">
        <v>38</v>
      </c>
      <c r="H13" s="70">
        <v>45506</v>
      </c>
      <c r="I13" s="70" t="s">
        <v>34</v>
      </c>
      <c r="J13" s="70" t="s">
        <v>34</v>
      </c>
      <c r="K13" s="70">
        <v>45510</v>
      </c>
      <c r="L13" s="70">
        <v>45512</v>
      </c>
      <c r="M13" s="70">
        <v>45516</v>
      </c>
      <c r="N13" s="70" t="s">
        <v>34</v>
      </c>
      <c r="O13" s="70" t="s">
        <v>34</v>
      </c>
      <c r="P13" s="70" t="s">
        <v>34</v>
      </c>
      <c r="Q13" s="70">
        <v>45518</v>
      </c>
      <c r="R13" s="70" t="s">
        <v>34</v>
      </c>
      <c r="S13" s="70" t="s">
        <v>34</v>
      </c>
      <c r="T13" s="70">
        <v>45536</v>
      </c>
      <c r="U13" s="70">
        <v>45930</v>
      </c>
      <c r="V13" s="70">
        <v>45575</v>
      </c>
    </row>
    <row r="14" ht="66" customHeight="1" spans="1:22">
      <c r="A14" s="42">
        <f t="shared" si="1"/>
        <v>81</v>
      </c>
      <c r="B14" s="67" t="s">
        <v>24</v>
      </c>
      <c r="C14" s="68" t="s">
        <v>853</v>
      </c>
      <c r="D14" s="68" t="s">
        <v>852</v>
      </c>
      <c r="E14" s="69">
        <v>33417</v>
      </c>
      <c r="F14" s="71">
        <f t="shared" si="0"/>
        <v>33417</v>
      </c>
      <c r="G14" s="16" t="s">
        <v>38</v>
      </c>
      <c r="H14" s="70">
        <v>45506</v>
      </c>
      <c r="I14" s="70" t="s">
        <v>34</v>
      </c>
      <c r="J14" s="70" t="s">
        <v>34</v>
      </c>
      <c r="K14" s="70">
        <v>45510</v>
      </c>
      <c r="L14" s="70">
        <v>45512</v>
      </c>
      <c r="M14" s="70">
        <v>45516</v>
      </c>
      <c r="N14" s="70" t="s">
        <v>34</v>
      </c>
      <c r="O14" s="70" t="s">
        <v>34</v>
      </c>
      <c r="P14" s="70" t="s">
        <v>34</v>
      </c>
      <c r="Q14" s="70">
        <v>45518</v>
      </c>
      <c r="R14" s="70" t="s">
        <v>34</v>
      </c>
      <c r="S14" s="70" t="s">
        <v>34</v>
      </c>
      <c r="T14" s="70">
        <v>45536</v>
      </c>
      <c r="U14" s="70">
        <v>45930</v>
      </c>
      <c r="V14" s="70">
        <v>45575</v>
      </c>
    </row>
    <row r="15" ht="72.5" customHeight="1" spans="1:22">
      <c r="A15" s="42">
        <f t="shared" si="1"/>
        <v>82</v>
      </c>
      <c r="B15" s="67" t="s">
        <v>24</v>
      </c>
      <c r="C15" s="68" t="s">
        <v>854</v>
      </c>
      <c r="D15" s="68" t="s">
        <v>855</v>
      </c>
      <c r="E15" s="69">
        <v>56854</v>
      </c>
      <c r="F15" s="71">
        <f t="shared" si="0"/>
        <v>56854</v>
      </c>
      <c r="G15" s="72" t="s">
        <v>38</v>
      </c>
      <c r="H15" s="73">
        <v>45506</v>
      </c>
      <c r="I15" s="73" t="s">
        <v>34</v>
      </c>
      <c r="J15" s="73" t="s">
        <v>34</v>
      </c>
      <c r="K15" s="73">
        <v>45510</v>
      </c>
      <c r="L15" s="73">
        <v>45512</v>
      </c>
      <c r="M15" s="73">
        <v>45516</v>
      </c>
      <c r="N15" s="70" t="s">
        <v>34</v>
      </c>
      <c r="O15" s="70" t="s">
        <v>34</v>
      </c>
      <c r="P15" s="70" t="s">
        <v>34</v>
      </c>
      <c r="Q15" s="70">
        <v>45518</v>
      </c>
      <c r="R15" s="70" t="s">
        <v>34</v>
      </c>
      <c r="S15" s="70" t="s">
        <v>34</v>
      </c>
      <c r="T15" s="70">
        <v>45536</v>
      </c>
      <c r="U15" s="70">
        <v>45930</v>
      </c>
      <c r="V15" s="70">
        <v>45575</v>
      </c>
    </row>
    <row r="16" spans="1:22">
      <c r="A16" s="42"/>
      <c r="B16" s="67"/>
      <c r="C16" s="68"/>
      <c r="D16" s="74" t="s">
        <v>856</v>
      </c>
      <c r="E16" s="75">
        <f>SUM(E3:E15)</f>
        <v>1097723</v>
      </c>
      <c r="F16" s="76">
        <f>SUM(F3:F15)</f>
        <v>1097723</v>
      </c>
      <c r="G16" s="77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0">
        <v>45930</v>
      </c>
    </row>
    <row r="17" ht="20" customHeight="1" spans="1:22">
      <c r="A17" s="42"/>
      <c r="B17" s="79" t="s">
        <v>196</v>
      </c>
      <c r="C17" s="80"/>
      <c r="D17" s="68"/>
      <c r="E17" s="69"/>
      <c r="F17" s="81"/>
      <c r="G17" s="77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0">
        <v>45848</v>
      </c>
    </row>
    <row r="18" ht="29.5" customHeight="1" spans="1:22">
      <c r="A18" s="42">
        <v>83</v>
      </c>
      <c r="B18" s="16" t="s">
        <v>107</v>
      </c>
      <c r="C18" s="68" t="s">
        <v>857</v>
      </c>
      <c r="D18" s="82" t="s">
        <v>858</v>
      </c>
      <c r="E18" s="69">
        <v>3000000</v>
      </c>
      <c r="F18" s="69">
        <v>3000000</v>
      </c>
      <c r="G18" s="83" t="s">
        <v>59</v>
      </c>
      <c r="H18" s="84">
        <v>45443</v>
      </c>
      <c r="I18" s="84">
        <v>45457</v>
      </c>
      <c r="J18" s="84">
        <v>45471</v>
      </c>
      <c r="K18" s="84">
        <v>45483</v>
      </c>
      <c r="L18" s="84">
        <v>45485</v>
      </c>
      <c r="M18" s="84">
        <v>45506</v>
      </c>
      <c r="N18" s="70">
        <v>45520</v>
      </c>
      <c r="O18" s="70">
        <v>45527</v>
      </c>
      <c r="P18" s="70">
        <v>45534</v>
      </c>
      <c r="Q18" s="70">
        <v>45541</v>
      </c>
      <c r="R18" s="70">
        <v>45559</v>
      </c>
      <c r="S18" s="70">
        <v>45562</v>
      </c>
      <c r="T18" s="70">
        <v>45566</v>
      </c>
      <c r="U18" s="70">
        <v>45597</v>
      </c>
      <c r="V18" s="70">
        <v>45848</v>
      </c>
    </row>
    <row r="19" ht="30.5" customHeight="1" spans="1:22">
      <c r="A19" s="42">
        <f>SUM(A18+1)</f>
        <v>84</v>
      </c>
      <c r="B19" s="16" t="s">
        <v>107</v>
      </c>
      <c r="C19" s="68" t="s">
        <v>857</v>
      </c>
      <c r="D19" s="82" t="s">
        <v>859</v>
      </c>
      <c r="E19" s="69">
        <v>90000</v>
      </c>
      <c r="F19" s="69">
        <v>90000</v>
      </c>
      <c r="G19" s="16" t="s">
        <v>38</v>
      </c>
      <c r="H19" s="70">
        <v>45439</v>
      </c>
      <c r="I19" s="70" t="s">
        <v>34</v>
      </c>
      <c r="J19" s="70" t="s">
        <v>34</v>
      </c>
      <c r="K19" s="70">
        <v>45447</v>
      </c>
      <c r="L19" s="70">
        <v>45453</v>
      </c>
      <c r="M19" s="70">
        <v>45460</v>
      </c>
      <c r="N19" s="70" t="s">
        <v>34</v>
      </c>
      <c r="O19" s="70" t="s">
        <v>34</v>
      </c>
      <c r="P19" s="70" t="s">
        <v>34</v>
      </c>
      <c r="Q19" s="70">
        <v>45464</v>
      </c>
      <c r="R19" s="70" t="s">
        <v>34</v>
      </c>
      <c r="S19" s="70" t="s">
        <v>34</v>
      </c>
      <c r="T19" s="70">
        <v>45474</v>
      </c>
      <c r="U19" s="70">
        <v>45835</v>
      </c>
      <c r="V19" s="70">
        <v>45544</v>
      </c>
    </row>
    <row r="20" ht="53" customHeight="1" spans="1:22">
      <c r="A20" s="42">
        <f t="shared" ref="A20:A27" si="2">SUM(A19+1)</f>
        <v>85</v>
      </c>
      <c r="B20" s="16" t="s">
        <v>60</v>
      </c>
      <c r="C20" s="68" t="s">
        <v>860</v>
      </c>
      <c r="D20" s="16" t="s">
        <v>861</v>
      </c>
      <c r="E20" s="69">
        <v>2500000</v>
      </c>
      <c r="F20" s="69">
        <v>2500000</v>
      </c>
      <c r="G20" s="16" t="s">
        <v>779</v>
      </c>
      <c r="H20" s="70">
        <v>45443</v>
      </c>
      <c r="I20" s="70">
        <v>45450</v>
      </c>
      <c r="J20" s="70">
        <v>45457</v>
      </c>
      <c r="K20" s="70">
        <v>45464</v>
      </c>
      <c r="L20" s="70">
        <v>45471</v>
      </c>
      <c r="M20" s="70">
        <v>45485</v>
      </c>
      <c r="N20" s="70">
        <v>45492</v>
      </c>
      <c r="O20" s="70">
        <v>45499</v>
      </c>
      <c r="P20" s="70">
        <v>45506</v>
      </c>
      <c r="Q20" s="70">
        <v>45513</v>
      </c>
      <c r="R20" s="70">
        <v>45527</v>
      </c>
      <c r="S20" s="70">
        <v>45533</v>
      </c>
      <c r="T20" s="70">
        <v>45536</v>
      </c>
      <c r="U20" s="70">
        <v>45835</v>
      </c>
      <c r="V20" s="70">
        <v>45757</v>
      </c>
    </row>
    <row r="21" ht="55.5" customHeight="1" spans="1:22">
      <c r="A21" s="42">
        <f t="shared" si="2"/>
        <v>86</v>
      </c>
      <c r="B21" s="16" t="s">
        <v>60</v>
      </c>
      <c r="C21" s="68" t="s">
        <v>862</v>
      </c>
      <c r="D21" s="85" t="s">
        <v>863</v>
      </c>
      <c r="E21" s="69">
        <v>200000</v>
      </c>
      <c r="F21" s="69">
        <v>200000</v>
      </c>
      <c r="G21" s="16" t="s">
        <v>594</v>
      </c>
      <c r="H21" s="70" t="s">
        <v>34</v>
      </c>
      <c r="I21" s="70" t="s">
        <v>34</v>
      </c>
      <c r="J21" s="70" t="s">
        <v>34</v>
      </c>
      <c r="K21" s="70" t="s">
        <v>34</v>
      </c>
      <c r="L21" s="70" t="s">
        <v>34</v>
      </c>
      <c r="M21" s="70" t="s">
        <v>34</v>
      </c>
      <c r="N21" s="70" t="s">
        <v>34</v>
      </c>
      <c r="O21" s="70" t="s">
        <v>34</v>
      </c>
      <c r="P21" s="70" t="s">
        <v>34</v>
      </c>
      <c r="Q21" s="70" t="s">
        <v>34</v>
      </c>
      <c r="R21" s="70" t="s">
        <v>34</v>
      </c>
      <c r="S21" s="70" t="s">
        <v>34</v>
      </c>
      <c r="T21" s="70">
        <v>45444</v>
      </c>
      <c r="U21" s="70">
        <v>45534</v>
      </c>
      <c r="V21" s="70">
        <v>45757</v>
      </c>
    </row>
    <row r="22" ht="53" customHeight="1" spans="1:22">
      <c r="A22" s="42">
        <f t="shared" si="2"/>
        <v>87</v>
      </c>
      <c r="B22" s="16" t="s">
        <v>60</v>
      </c>
      <c r="C22" s="68" t="s">
        <v>862</v>
      </c>
      <c r="D22" s="68" t="s">
        <v>864</v>
      </c>
      <c r="E22" s="69">
        <v>200000</v>
      </c>
      <c r="F22" s="69">
        <v>200000</v>
      </c>
      <c r="G22" s="16" t="s">
        <v>594</v>
      </c>
      <c r="H22" s="70" t="s">
        <v>34</v>
      </c>
      <c r="I22" s="70" t="s">
        <v>34</v>
      </c>
      <c r="J22" s="70" t="s">
        <v>34</v>
      </c>
      <c r="K22" s="70" t="s">
        <v>34</v>
      </c>
      <c r="L22" s="70" t="s">
        <v>34</v>
      </c>
      <c r="M22" s="70" t="s">
        <v>34</v>
      </c>
      <c r="N22" s="70" t="s">
        <v>34</v>
      </c>
      <c r="O22" s="70" t="s">
        <v>34</v>
      </c>
      <c r="P22" s="70" t="s">
        <v>34</v>
      </c>
      <c r="Q22" s="70" t="s">
        <v>34</v>
      </c>
      <c r="R22" s="70" t="s">
        <v>34</v>
      </c>
      <c r="S22" s="70" t="s">
        <v>34</v>
      </c>
      <c r="T22" s="70">
        <v>45597</v>
      </c>
      <c r="U22" s="70">
        <v>45747</v>
      </c>
      <c r="V22" s="70">
        <v>45757</v>
      </c>
    </row>
    <row r="23" ht="52" spans="1:22">
      <c r="A23" s="42">
        <f t="shared" si="2"/>
        <v>88</v>
      </c>
      <c r="B23" s="16" t="s">
        <v>60</v>
      </c>
      <c r="C23" s="68" t="s">
        <v>862</v>
      </c>
      <c r="D23" s="86" t="s">
        <v>865</v>
      </c>
      <c r="E23" s="69">
        <v>300000</v>
      </c>
      <c r="F23" s="69">
        <v>300000</v>
      </c>
      <c r="G23" s="16" t="s">
        <v>594</v>
      </c>
      <c r="H23" s="70" t="s">
        <v>34</v>
      </c>
      <c r="I23" s="70" t="s">
        <v>34</v>
      </c>
      <c r="J23" s="70" t="s">
        <v>34</v>
      </c>
      <c r="K23" s="70" t="s">
        <v>34</v>
      </c>
      <c r="L23" s="70" t="s">
        <v>34</v>
      </c>
      <c r="M23" s="70" t="s">
        <v>34</v>
      </c>
      <c r="N23" s="70" t="s">
        <v>34</v>
      </c>
      <c r="O23" s="70" t="s">
        <v>34</v>
      </c>
      <c r="P23" s="70" t="s">
        <v>34</v>
      </c>
      <c r="Q23" s="70" t="s">
        <v>34</v>
      </c>
      <c r="R23" s="70" t="s">
        <v>34</v>
      </c>
      <c r="S23" s="70" t="s">
        <v>34</v>
      </c>
      <c r="T23" s="70">
        <v>45839</v>
      </c>
      <c r="U23" s="70">
        <v>45747</v>
      </c>
      <c r="V23" s="87" t="s">
        <v>204</v>
      </c>
    </row>
    <row r="24" ht="84.5" customHeight="1" spans="1:22">
      <c r="A24" s="42">
        <f t="shared" si="2"/>
        <v>89</v>
      </c>
      <c r="B24" s="16" t="s">
        <v>60</v>
      </c>
      <c r="C24" s="68" t="s">
        <v>862</v>
      </c>
      <c r="D24" s="85" t="s">
        <v>866</v>
      </c>
      <c r="E24" s="69">
        <v>150000</v>
      </c>
      <c r="F24" s="69">
        <v>150000</v>
      </c>
      <c r="G24" s="16" t="s">
        <v>38</v>
      </c>
      <c r="H24" s="70" t="s">
        <v>204</v>
      </c>
      <c r="I24" s="70" t="s">
        <v>34</v>
      </c>
      <c r="J24" s="70" t="s">
        <v>34</v>
      </c>
      <c r="K24" s="70" t="s">
        <v>34</v>
      </c>
      <c r="L24" s="70" t="s">
        <v>34</v>
      </c>
      <c r="M24" s="70" t="s">
        <v>34</v>
      </c>
      <c r="N24" s="70" t="s">
        <v>34</v>
      </c>
      <c r="O24" s="70" t="s">
        <v>34</v>
      </c>
      <c r="P24" s="70" t="s">
        <v>34</v>
      </c>
      <c r="Q24" s="70" t="s">
        <v>34</v>
      </c>
      <c r="R24" s="70" t="s">
        <v>34</v>
      </c>
      <c r="S24" s="70" t="s">
        <v>34</v>
      </c>
      <c r="T24" s="70">
        <v>45839</v>
      </c>
      <c r="U24" s="70">
        <v>45747</v>
      </c>
      <c r="V24" s="70">
        <v>45757</v>
      </c>
    </row>
    <row r="25" ht="52" customHeight="1" spans="1:22">
      <c r="A25" s="42">
        <f t="shared" si="2"/>
        <v>90</v>
      </c>
      <c r="B25" s="16" t="s">
        <v>60</v>
      </c>
      <c r="C25" s="68" t="s">
        <v>862</v>
      </c>
      <c r="D25" s="85" t="s">
        <v>867</v>
      </c>
      <c r="E25" s="69">
        <v>150000</v>
      </c>
      <c r="F25" s="69">
        <v>150000</v>
      </c>
      <c r="G25" s="16" t="s">
        <v>38</v>
      </c>
      <c r="H25" s="70" t="s">
        <v>868</v>
      </c>
      <c r="I25" s="70" t="s">
        <v>34</v>
      </c>
      <c r="J25" s="70" t="s">
        <v>34</v>
      </c>
      <c r="K25" s="70" t="s">
        <v>34</v>
      </c>
      <c r="L25" s="70" t="s">
        <v>34</v>
      </c>
      <c r="M25" s="70" t="s">
        <v>34</v>
      </c>
      <c r="N25" s="70" t="s">
        <v>34</v>
      </c>
      <c r="O25" s="70" t="s">
        <v>34</v>
      </c>
      <c r="P25" s="70" t="s">
        <v>34</v>
      </c>
      <c r="Q25" s="70" t="s">
        <v>34</v>
      </c>
      <c r="R25" s="70" t="s">
        <v>34</v>
      </c>
      <c r="S25" s="70" t="s">
        <v>34</v>
      </c>
      <c r="T25" s="70">
        <v>45444</v>
      </c>
      <c r="U25" s="70">
        <v>45747</v>
      </c>
      <c r="V25" s="70">
        <v>46215</v>
      </c>
    </row>
    <row r="26" ht="57" customHeight="1" spans="1:22">
      <c r="A26" s="42">
        <f t="shared" si="2"/>
        <v>91</v>
      </c>
      <c r="B26" s="16" t="s">
        <v>60</v>
      </c>
      <c r="C26" s="68" t="s">
        <v>862</v>
      </c>
      <c r="D26" s="86" t="s">
        <v>869</v>
      </c>
      <c r="E26" s="69">
        <v>150000</v>
      </c>
      <c r="F26" s="69">
        <v>150000</v>
      </c>
      <c r="G26" s="16" t="s">
        <v>870</v>
      </c>
      <c r="H26" s="70" t="s">
        <v>215</v>
      </c>
      <c r="I26" s="70" t="s">
        <v>34</v>
      </c>
      <c r="J26" s="70" t="s">
        <v>34</v>
      </c>
      <c r="K26" s="70" t="s">
        <v>34</v>
      </c>
      <c r="L26" s="70" t="s">
        <v>34</v>
      </c>
      <c r="M26" s="70" t="s">
        <v>34</v>
      </c>
      <c r="N26" s="70" t="s">
        <v>34</v>
      </c>
      <c r="O26" s="70" t="s">
        <v>34</v>
      </c>
      <c r="P26" s="70" t="s">
        <v>34</v>
      </c>
      <c r="Q26" s="70" t="s">
        <v>34</v>
      </c>
      <c r="R26" s="70" t="s">
        <v>34</v>
      </c>
      <c r="S26" s="70" t="s">
        <v>34</v>
      </c>
      <c r="T26" s="70">
        <v>45505</v>
      </c>
      <c r="U26" s="70">
        <v>45747</v>
      </c>
      <c r="V26" s="70">
        <v>45757</v>
      </c>
    </row>
    <row r="27" ht="52" spans="1:22">
      <c r="A27" s="42">
        <f t="shared" si="2"/>
        <v>92</v>
      </c>
      <c r="B27" s="16" t="s">
        <v>60</v>
      </c>
      <c r="C27" s="68" t="s">
        <v>862</v>
      </c>
      <c r="D27" s="87" t="s">
        <v>871</v>
      </c>
      <c r="E27" s="69">
        <v>8000000</v>
      </c>
      <c r="F27" s="69">
        <v>8000000</v>
      </c>
      <c r="G27" s="16" t="s">
        <v>594</v>
      </c>
      <c r="H27" s="70" t="s">
        <v>29</v>
      </c>
      <c r="I27" s="70" t="s">
        <v>29</v>
      </c>
      <c r="J27" s="70" t="s">
        <v>29</v>
      </c>
      <c r="K27" s="70" t="s">
        <v>29</v>
      </c>
      <c r="L27" s="70" t="s">
        <v>29</v>
      </c>
      <c r="M27" s="70" t="s">
        <v>29</v>
      </c>
      <c r="N27" s="70" t="s">
        <v>29</v>
      </c>
      <c r="O27" s="70" t="s">
        <v>29</v>
      </c>
      <c r="P27" s="70" t="s">
        <v>29</v>
      </c>
      <c r="Q27" s="70" t="s">
        <v>29</v>
      </c>
      <c r="R27" s="70">
        <v>45376</v>
      </c>
      <c r="S27" s="70">
        <v>45386</v>
      </c>
      <c r="T27" s="70">
        <v>45390</v>
      </c>
      <c r="U27" s="70">
        <v>46176</v>
      </c>
      <c r="V27" s="70">
        <v>46215</v>
      </c>
    </row>
    <row r="28" spans="1:22">
      <c r="A28" s="42"/>
      <c r="B28" s="67"/>
      <c r="C28" s="68"/>
      <c r="D28" s="88" t="s">
        <v>872</v>
      </c>
      <c r="E28" s="89">
        <f>SUM(E18:E27)</f>
        <v>14740000</v>
      </c>
      <c r="F28" s="90">
        <f>SUM(F18:F27)</f>
        <v>14740000</v>
      </c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</row>
    <row r="29" spans="1:22">
      <c r="A29" s="42"/>
      <c r="B29" s="67"/>
      <c r="C29" s="68"/>
      <c r="D29" s="87"/>
      <c r="E29" s="91"/>
      <c r="F29" s="92"/>
      <c r="G29" s="77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</row>
    <row r="30" spans="1:22">
      <c r="A30" s="42"/>
      <c r="B30" s="79" t="s">
        <v>226</v>
      </c>
      <c r="C30" s="93"/>
      <c r="D30" s="93"/>
      <c r="E30" s="94"/>
      <c r="F30" s="94"/>
      <c r="G30" s="77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</row>
    <row r="31" ht="55" customHeight="1" spans="1:22">
      <c r="A31" s="42">
        <v>93</v>
      </c>
      <c r="B31" s="95" t="s">
        <v>24</v>
      </c>
      <c r="C31" s="96" t="s">
        <v>873</v>
      </c>
      <c r="D31" s="38" t="s">
        <v>874</v>
      </c>
      <c r="E31" s="97">
        <v>50000</v>
      </c>
      <c r="F31" s="97">
        <v>50000</v>
      </c>
      <c r="G31" s="23" t="s">
        <v>38</v>
      </c>
      <c r="H31" s="19">
        <v>45478</v>
      </c>
      <c r="I31" s="95" t="s">
        <v>34</v>
      </c>
      <c r="J31" s="95" t="s">
        <v>34</v>
      </c>
      <c r="K31" s="19">
        <v>45483</v>
      </c>
      <c r="L31" s="19">
        <v>45485</v>
      </c>
      <c r="M31" s="19">
        <v>45492</v>
      </c>
      <c r="N31" s="95" t="s">
        <v>34</v>
      </c>
      <c r="O31" s="95" t="s">
        <v>34</v>
      </c>
      <c r="P31" s="95" t="s">
        <v>34</v>
      </c>
      <c r="Q31" s="19">
        <v>45497</v>
      </c>
      <c r="R31" s="95" t="s">
        <v>34</v>
      </c>
      <c r="S31" s="95" t="s">
        <v>34</v>
      </c>
      <c r="T31" s="18">
        <v>45495</v>
      </c>
      <c r="U31" s="18">
        <v>45565</v>
      </c>
      <c r="V31" s="18">
        <v>45574</v>
      </c>
    </row>
    <row r="32" ht="80" customHeight="1" spans="1:22">
      <c r="A32" s="42">
        <f>SUM(A31+1)</f>
        <v>94</v>
      </c>
      <c r="B32" s="95" t="s">
        <v>24</v>
      </c>
      <c r="C32" s="36" t="s">
        <v>875</v>
      </c>
      <c r="D32" s="38" t="s">
        <v>876</v>
      </c>
      <c r="E32" s="97">
        <v>52500</v>
      </c>
      <c r="F32" s="97">
        <v>52500</v>
      </c>
      <c r="G32" s="23" t="s">
        <v>38</v>
      </c>
      <c r="H32" s="19">
        <v>45502</v>
      </c>
      <c r="I32" s="95" t="s">
        <v>34</v>
      </c>
      <c r="J32" s="95" t="s">
        <v>34</v>
      </c>
      <c r="K32" s="19">
        <v>45504</v>
      </c>
      <c r="L32" s="19">
        <v>45509</v>
      </c>
      <c r="M32" s="19">
        <v>45513</v>
      </c>
      <c r="N32" s="95" t="s">
        <v>34</v>
      </c>
      <c r="O32" s="95" t="s">
        <v>34</v>
      </c>
      <c r="P32" s="95" t="s">
        <v>34</v>
      </c>
      <c r="Q32" s="19">
        <v>45516</v>
      </c>
      <c r="R32" s="95" t="s">
        <v>34</v>
      </c>
      <c r="S32" s="95" t="s">
        <v>34</v>
      </c>
      <c r="T32" s="18">
        <v>45536</v>
      </c>
      <c r="U32" s="18" t="s">
        <v>877</v>
      </c>
      <c r="V32" s="18">
        <v>45606</v>
      </c>
    </row>
    <row r="33" ht="27" customHeight="1" spans="1:22">
      <c r="A33" s="42">
        <f>SUM(A32+1)</f>
        <v>95</v>
      </c>
      <c r="B33" s="95" t="s">
        <v>878</v>
      </c>
      <c r="C33" s="87" t="s">
        <v>879</v>
      </c>
      <c r="D33" s="38" t="s">
        <v>880</v>
      </c>
      <c r="E33" s="97">
        <v>22000</v>
      </c>
      <c r="F33" s="97">
        <v>22000</v>
      </c>
      <c r="G33" s="23" t="s">
        <v>38</v>
      </c>
      <c r="H33" s="19">
        <v>45478</v>
      </c>
      <c r="I33" s="19" t="s">
        <v>34</v>
      </c>
      <c r="J33" s="19" t="s">
        <v>34</v>
      </c>
      <c r="K33" s="19">
        <v>45483</v>
      </c>
      <c r="L33" s="19">
        <v>45485</v>
      </c>
      <c r="M33" s="19">
        <v>45492</v>
      </c>
      <c r="N33" s="19" t="s">
        <v>34</v>
      </c>
      <c r="O33" s="19" t="s">
        <v>34</v>
      </c>
      <c r="P33" s="19" t="s">
        <v>34</v>
      </c>
      <c r="Q33" s="19">
        <v>45496</v>
      </c>
      <c r="R33" s="19" t="s">
        <v>34</v>
      </c>
      <c r="S33" s="19" t="s">
        <v>34</v>
      </c>
      <c r="T33" s="18" t="s">
        <v>34</v>
      </c>
      <c r="U33" s="18" t="s">
        <v>34</v>
      </c>
      <c r="V33" s="18">
        <v>45868</v>
      </c>
    </row>
    <row r="34" spans="1:22">
      <c r="A34" s="42"/>
      <c r="B34" s="67"/>
      <c r="C34" s="68"/>
      <c r="D34" s="87"/>
      <c r="E34" s="98"/>
      <c r="F34" s="98"/>
      <c r="G34" s="72"/>
      <c r="H34" s="73"/>
      <c r="I34" s="73"/>
      <c r="J34" s="73"/>
      <c r="K34" s="73"/>
      <c r="L34" s="73"/>
      <c r="M34" s="73"/>
      <c r="N34" s="78"/>
      <c r="O34" s="78"/>
      <c r="P34" s="78"/>
      <c r="Q34" s="78"/>
      <c r="R34" s="78"/>
      <c r="S34" s="78"/>
      <c r="T34" s="78"/>
      <c r="U34" s="78"/>
      <c r="V34" s="78"/>
    </row>
    <row r="35" spans="1:22">
      <c r="A35" s="42"/>
      <c r="B35" s="67"/>
      <c r="C35" s="68"/>
      <c r="D35" s="74" t="s">
        <v>881</v>
      </c>
      <c r="E35" s="99">
        <f>SUM(E31:E33)</f>
        <v>124500</v>
      </c>
      <c r="F35" s="100">
        <f>SUM(F31:F33)</f>
        <v>124500</v>
      </c>
      <c r="G35" s="77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</row>
    <row r="36" spans="1:22">
      <c r="A36" s="42"/>
      <c r="B36" s="79" t="s">
        <v>257</v>
      </c>
      <c r="C36" s="93"/>
      <c r="D36" s="93"/>
      <c r="E36" s="94"/>
      <c r="F36" s="94"/>
      <c r="G36" s="101"/>
      <c r="H36" s="84"/>
      <c r="I36" s="84"/>
      <c r="J36" s="84"/>
      <c r="K36" s="84"/>
      <c r="L36" s="84"/>
      <c r="M36" s="84"/>
      <c r="N36" s="78"/>
      <c r="O36" s="78"/>
      <c r="P36" s="78"/>
      <c r="Q36" s="78"/>
      <c r="R36" s="78"/>
      <c r="S36" s="78"/>
      <c r="T36" s="78"/>
      <c r="U36" s="78"/>
      <c r="V36" s="78"/>
    </row>
    <row r="37" ht="31" customHeight="1" spans="1:22">
      <c r="A37" s="42">
        <v>96</v>
      </c>
      <c r="B37" s="38" t="s">
        <v>882</v>
      </c>
      <c r="C37" s="87" t="s">
        <v>883</v>
      </c>
      <c r="D37" s="87" t="s">
        <v>883</v>
      </c>
      <c r="E37" s="102">
        <v>6000</v>
      </c>
      <c r="F37" s="102">
        <v>6000</v>
      </c>
      <c r="G37" s="38" t="s">
        <v>38</v>
      </c>
      <c r="H37" s="19">
        <v>45478</v>
      </c>
      <c r="I37" s="19" t="s">
        <v>34</v>
      </c>
      <c r="J37" s="19" t="s">
        <v>34</v>
      </c>
      <c r="K37" s="19">
        <v>45483</v>
      </c>
      <c r="L37" s="19">
        <v>45485</v>
      </c>
      <c r="M37" s="19">
        <v>45492</v>
      </c>
      <c r="N37" s="19" t="s">
        <v>34</v>
      </c>
      <c r="O37" s="19" t="s">
        <v>34</v>
      </c>
      <c r="P37" s="19" t="s">
        <v>34</v>
      </c>
      <c r="Q37" s="19">
        <v>45496</v>
      </c>
      <c r="R37" s="19" t="s">
        <v>34</v>
      </c>
      <c r="S37" s="19" t="s">
        <v>34</v>
      </c>
      <c r="T37" s="18" t="s">
        <v>34</v>
      </c>
      <c r="U37" s="18" t="s">
        <v>34</v>
      </c>
      <c r="V37" s="18">
        <v>45868</v>
      </c>
    </row>
    <row r="38" ht="55.5" customHeight="1" spans="1:22">
      <c r="A38" s="42">
        <f>SUM(A37+1)</f>
        <v>97</v>
      </c>
      <c r="B38" s="36" t="s">
        <v>60</v>
      </c>
      <c r="C38" s="103" t="s">
        <v>884</v>
      </c>
      <c r="D38" s="103" t="s">
        <v>885</v>
      </c>
      <c r="E38" s="97">
        <v>37500</v>
      </c>
      <c r="F38" s="97">
        <v>37500</v>
      </c>
      <c r="G38" s="38" t="s">
        <v>38</v>
      </c>
      <c r="H38" s="19">
        <v>45510</v>
      </c>
      <c r="I38" s="19" t="s">
        <v>34</v>
      </c>
      <c r="J38" s="19" t="s">
        <v>34</v>
      </c>
      <c r="K38" s="19">
        <v>45512</v>
      </c>
      <c r="L38" s="19">
        <v>45513</v>
      </c>
      <c r="M38" s="19">
        <v>45516</v>
      </c>
      <c r="N38" s="19" t="s">
        <v>34</v>
      </c>
      <c r="O38" s="19" t="s">
        <v>34</v>
      </c>
      <c r="P38" s="19" t="s">
        <v>34</v>
      </c>
      <c r="Q38" s="19">
        <v>45517</v>
      </c>
      <c r="R38" s="19" t="s">
        <v>34</v>
      </c>
      <c r="S38" s="19" t="s">
        <v>34</v>
      </c>
      <c r="T38" s="18">
        <v>45537</v>
      </c>
      <c r="U38" s="18">
        <v>45541</v>
      </c>
      <c r="V38" s="18">
        <v>45548</v>
      </c>
    </row>
    <row r="39" ht="59.5" customHeight="1" spans="1:22">
      <c r="A39" s="42">
        <f t="shared" ref="A39:A54" si="3">SUM(A38+1)</f>
        <v>98</v>
      </c>
      <c r="B39" s="36" t="s">
        <v>60</v>
      </c>
      <c r="C39" s="103" t="s">
        <v>886</v>
      </c>
      <c r="D39" s="103" t="s">
        <v>887</v>
      </c>
      <c r="E39" s="97">
        <v>22500</v>
      </c>
      <c r="F39" s="97">
        <v>22500</v>
      </c>
      <c r="G39" s="38" t="s">
        <v>38</v>
      </c>
      <c r="H39" s="19">
        <v>45537</v>
      </c>
      <c r="I39" s="19" t="s">
        <v>34</v>
      </c>
      <c r="J39" s="19" t="s">
        <v>34</v>
      </c>
      <c r="K39" s="19">
        <v>45539</v>
      </c>
      <c r="L39" s="19">
        <v>45540</v>
      </c>
      <c r="M39" s="19">
        <v>45541</v>
      </c>
      <c r="N39" s="19" t="s">
        <v>34</v>
      </c>
      <c r="O39" s="19" t="s">
        <v>34</v>
      </c>
      <c r="P39" s="19" t="s">
        <v>34</v>
      </c>
      <c r="Q39" s="19">
        <v>45544</v>
      </c>
      <c r="R39" s="19" t="s">
        <v>34</v>
      </c>
      <c r="S39" s="19" t="s">
        <v>34</v>
      </c>
      <c r="T39" s="18">
        <v>45558</v>
      </c>
      <c r="U39" s="18">
        <v>45562</v>
      </c>
      <c r="V39" s="18">
        <v>45573</v>
      </c>
    </row>
    <row r="40" ht="55" customHeight="1" spans="1:22">
      <c r="A40" s="42">
        <f t="shared" si="3"/>
        <v>99</v>
      </c>
      <c r="B40" s="36" t="s">
        <v>60</v>
      </c>
      <c r="C40" s="103" t="s">
        <v>888</v>
      </c>
      <c r="D40" s="103" t="s">
        <v>889</v>
      </c>
      <c r="E40" s="97">
        <v>22500</v>
      </c>
      <c r="F40" s="97">
        <v>22500</v>
      </c>
      <c r="G40" s="38" t="s">
        <v>38</v>
      </c>
      <c r="H40" s="19">
        <v>45558</v>
      </c>
      <c r="I40" s="19" t="s">
        <v>34</v>
      </c>
      <c r="J40" s="19" t="s">
        <v>34</v>
      </c>
      <c r="K40" s="19">
        <v>45560</v>
      </c>
      <c r="L40" s="19">
        <v>45561</v>
      </c>
      <c r="M40" s="19" t="s">
        <v>34</v>
      </c>
      <c r="N40" s="19" t="s">
        <v>34</v>
      </c>
      <c r="O40" s="19" t="s">
        <v>34</v>
      </c>
      <c r="P40" s="19" t="s">
        <v>34</v>
      </c>
      <c r="Q40" s="19" t="s">
        <v>890</v>
      </c>
      <c r="R40" s="19" t="s">
        <v>34</v>
      </c>
      <c r="S40" s="19" t="s">
        <v>34</v>
      </c>
      <c r="T40" s="18">
        <v>45579</v>
      </c>
      <c r="U40" s="18">
        <v>45583</v>
      </c>
      <c r="V40" s="18">
        <v>45590</v>
      </c>
    </row>
    <row r="41" ht="53.5" customHeight="1" spans="1:22">
      <c r="A41" s="42">
        <f t="shared" si="3"/>
        <v>100</v>
      </c>
      <c r="B41" s="36" t="s">
        <v>60</v>
      </c>
      <c r="C41" s="103" t="s">
        <v>891</v>
      </c>
      <c r="D41" s="103" t="s">
        <v>892</v>
      </c>
      <c r="E41" s="97">
        <v>22500</v>
      </c>
      <c r="F41" s="97">
        <v>22500</v>
      </c>
      <c r="G41" s="38" t="s">
        <v>38</v>
      </c>
      <c r="H41" s="19">
        <v>45579</v>
      </c>
      <c r="I41" s="19" t="s">
        <v>34</v>
      </c>
      <c r="J41" s="19" t="s">
        <v>34</v>
      </c>
      <c r="K41" s="19">
        <v>45581</v>
      </c>
      <c r="L41" s="19">
        <v>45582</v>
      </c>
      <c r="M41" s="19" t="s">
        <v>34</v>
      </c>
      <c r="N41" s="19" t="s">
        <v>34</v>
      </c>
      <c r="O41" s="19" t="s">
        <v>34</v>
      </c>
      <c r="P41" s="19" t="s">
        <v>34</v>
      </c>
      <c r="Q41" s="19">
        <v>45583</v>
      </c>
      <c r="R41" s="19" t="s">
        <v>34</v>
      </c>
      <c r="S41" s="19" t="s">
        <v>34</v>
      </c>
      <c r="T41" s="18">
        <v>45600</v>
      </c>
      <c r="U41" s="18">
        <v>45604</v>
      </c>
      <c r="V41" s="18">
        <v>45611</v>
      </c>
    </row>
    <row r="42" ht="43" customHeight="1" spans="1:22">
      <c r="A42" s="42">
        <f t="shared" si="3"/>
        <v>101</v>
      </c>
      <c r="B42" s="36" t="s">
        <v>60</v>
      </c>
      <c r="C42" s="103" t="s">
        <v>893</v>
      </c>
      <c r="D42" s="103" t="s">
        <v>894</v>
      </c>
      <c r="E42" s="97">
        <v>22500</v>
      </c>
      <c r="F42" s="97">
        <v>22500</v>
      </c>
      <c r="G42" s="38" t="s">
        <v>38</v>
      </c>
      <c r="H42" s="19">
        <v>45600</v>
      </c>
      <c r="I42" s="19" t="s">
        <v>34</v>
      </c>
      <c r="J42" s="19" t="s">
        <v>34</v>
      </c>
      <c r="K42" s="19">
        <v>45602</v>
      </c>
      <c r="L42" s="19">
        <v>45603</v>
      </c>
      <c r="M42" s="19" t="s">
        <v>34</v>
      </c>
      <c r="N42" s="19" t="s">
        <v>34</v>
      </c>
      <c r="O42" s="19" t="s">
        <v>34</v>
      </c>
      <c r="P42" s="19" t="s">
        <v>34</v>
      </c>
      <c r="Q42" s="19">
        <v>45604</v>
      </c>
      <c r="R42" s="19" t="s">
        <v>34</v>
      </c>
      <c r="S42" s="19" t="s">
        <v>34</v>
      </c>
      <c r="T42" s="18">
        <v>45621</v>
      </c>
      <c r="U42" s="18">
        <v>45625</v>
      </c>
      <c r="V42" s="18">
        <v>45632</v>
      </c>
    </row>
    <row r="43" ht="61.5" customHeight="1" spans="1:22">
      <c r="A43" s="42">
        <f t="shared" si="3"/>
        <v>102</v>
      </c>
      <c r="B43" s="36" t="s">
        <v>60</v>
      </c>
      <c r="C43" s="103" t="s">
        <v>895</v>
      </c>
      <c r="D43" s="103" t="s">
        <v>896</v>
      </c>
      <c r="E43" s="97">
        <v>21500</v>
      </c>
      <c r="F43" s="97">
        <v>21500</v>
      </c>
      <c r="G43" s="38" t="s">
        <v>38</v>
      </c>
      <c r="H43" s="19">
        <v>45621</v>
      </c>
      <c r="I43" s="19" t="s">
        <v>34</v>
      </c>
      <c r="J43" s="19" t="s">
        <v>34</v>
      </c>
      <c r="K43" s="19">
        <v>45623</v>
      </c>
      <c r="L43" s="19">
        <v>45624</v>
      </c>
      <c r="M43" s="19" t="s">
        <v>34</v>
      </c>
      <c r="N43" s="19" t="s">
        <v>34</v>
      </c>
      <c r="O43" s="19" t="s">
        <v>34</v>
      </c>
      <c r="P43" s="19" t="s">
        <v>34</v>
      </c>
      <c r="Q43" s="19">
        <v>45625</v>
      </c>
      <c r="R43" s="19" t="s">
        <v>34</v>
      </c>
      <c r="S43" s="19" t="s">
        <v>34</v>
      </c>
      <c r="T43" s="18">
        <v>45628</v>
      </c>
      <c r="U43" s="18">
        <v>45632</v>
      </c>
      <c r="V43" s="18">
        <v>45639</v>
      </c>
    </row>
    <row r="44" ht="104" spans="1:22">
      <c r="A44" s="42">
        <f t="shared" si="3"/>
        <v>103</v>
      </c>
      <c r="B44" s="104" t="s">
        <v>60</v>
      </c>
      <c r="C44" s="105" t="s">
        <v>897</v>
      </c>
      <c r="D44" s="105" t="s">
        <v>897</v>
      </c>
      <c r="E44" s="106">
        <v>16000</v>
      </c>
      <c r="F44" s="106">
        <v>16000</v>
      </c>
      <c r="G44" s="38" t="s">
        <v>38</v>
      </c>
      <c r="H44" s="19">
        <v>45383</v>
      </c>
      <c r="I44" s="19" t="s">
        <v>34</v>
      </c>
      <c r="J44" s="19" t="s">
        <v>34</v>
      </c>
      <c r="K44" s="19">
        <v>45383</v>
      </c>
      <c r="L44" s="19">
        <v>45383</v>
      </c>
      <c r="M44" s="19" t="s">
        <v>34</v>
      </c>
      <c r="N44" s="19" t="s">
        <v>34</v>
      </c>
      <c r="O44" s="19" t="s">
        <v>34</v>
      </c>
      <c r="P44" s="19" t="s">
        <v>34</v>
      </c>
      <c r="Q44" s="19" t="s">
        <v>34</v>
      </c>
      <c r="R44" s="19" t="s">
        <v>34</v>
      </c>
      <c r="S44" s="19" t="s">
        <v>34</v>
      </c>
      <c r="T44" s="18">
        <v>45406</v>
      </c>
      <c r="U44" s="18">
        <v>45773</v>
      </c>
      <c r="V44" s="18">
        <v>45782</v>
      </c>
    </row>
    <row r="45" ht="78" spans="1:22">
      <c r="A45" s="42">
        <f t="shared" si="3"/>
        <v>104</v>
      </c>
      <c r="B45" s="105" t="s">
        <v>60</v>
      </c>
      <c r="C45" s="105" t="s">
        <v>898</v>
      </c>
      <c r="D45" s="105" t="s">
        <v>899</v>
      </c>
      <c r="E45" s="106">
        <v>24000</v>
      </c>
      <c r="F45" s="106">
        <v>24000</v>
      </c>
      <c r="G45" s="38" t="s">
        <v>38</v>
      </c>
      <c r="H45" s="19" t="s">
        <v>34</v>
      </c>
      <c r="I45" s="19" t="s">
        <v>34</v>
      </c>
      <c r="J45" s="19" t="s">
        <v>34</v>
      </c>
      <c r="K45" s="19" t="s">
        <v>34</v>
      </c>
      <c r="L45" s="19" t="s">
        <v>34</v>
      </c>
      <c r="M45" s="19" t="s">
        <v>34</v>
      </c>
      <c r="N45" s="19" t="s">
        <v>34</v>
      </c>
      <c r="O45" s="19" t="s">
        <v>34</v>
      </c>
      <c r="P45" s="19" t="s">
        <v>34</v>
      </c>
      <c r="Q45" s="19" t="s">
        <v>34</v>
      </c>
      <c r="R45" s="19" t="s">
        <v>34</v>
      </c>
      <c r="S45" s="19" t="s">
        <v>34</v>
      </c>
      <c r="T45" s="18">
        <v>45495</v>
      </c>
      <c r="U45" s="18">
        <v>45500</v>
      </c>
      <c r="V45" s="18">
        <v>45506</v>
      </c>
    </row>
    <row r="46" ht="65" spans="1:22">
      <c r="A46" s="42">
        <f t="shared" si="3"/>
        <v>105</v>
      </c>
      <c r="B46" s="36" t="s">
        <v>60</v>
      </c>
      <c r="C46" s="38" t="s">
        <v>900</v>
      </c>
      <c r="D46" s="38" t="s">
        <v>900</v>
      </c>
      <c r="E46" s="106">
        <v>25000</v>
      </c>
      <c r="F46" s="106">
        <v>25000</v>
      </c>
      <c r="G46" s="38" t="s">
        <v>38</v>
      </c>
      <c r="H46" s="19" t="s">
        <v>34</v>
      </c>
      <c r="I46" s="19" t="s">
        <v>34</v>
      </c>
      <c r="J46" s="19" t="s">
        <v>34</v>
      </c>
      <c r="K46" s="19" t="s">
        <v>34</v>
      </c>
      <c r="L46" s="19" t="s">
        <v>34</v>
      </c>
      <c r="M46" s="19" t="s">
        <v>34</v>
      </c>
      <c r="N46" s="19" t="s">
        <v>34</v>
      </c>
      <c r="O46" s="19" t="s">
        <v>34</v>
      </c>
      <c r="P46" s="19" t="s">
        <v>34</v>
      </c>
      <c r="Q46" s="19" t="s">
        <v>34</v>
      </c>
      <c r="R46" s="19" t="s">
        <v>34</v>
      </c>
      <c r="S46" s="19" t="s">
        <v>34</v>
      </c>
      <c r="T46" s="18">
        <v>45427</v>
      </c>
      <c r="U46" s="18">
        <v>45459</v>
      </c>
      <c r="V46" s="18">
        <v>45464</v>
      </c>
    </row>
    <row r="47" ht="26" spans="1:22">
      <c r="A47" s="42">
        <f t="shared" si="3"/>
        <v>106</v>
      </c>
      <c r="B47" s="36" t="s">
        <v>60</v>
      </c>
      <c r="C47" s="38" t="s">
        <v>901</v>
      </c>
      <c r="D47" s="38" t="s">
        <v>901</v>
      </c>
      <c r="E47" s="106">
        <v>10000</v>
      </c>
      <c r="F47" s="106">
        <v>10000</v>
      </c>
      <c r="G47" s="38" t="s">
        <v>38</v>
      </c>
      <c r="H47" s="19">
        <v>45460</v>
      </c>
      <c r="I47" s="19" t="s">
        <v>34</v>
      </c>
      <c r="J47" s="19" t="s">
        <v>34</v>
      </c>
      <c r="K47" s="19">
        <v>45462</v>
      </c>
      <c r="L47" s="19">
        <v>45463</v>
      </c>
      <c r="M47" s="19" t="s">
        <v>34</v>
      </c>
      <c r="N47" s="19" t="s">
        <v>34</v>
      </c>
      <c r="O47" s="19" t="s">
        <v>34</v>
      </c>
      <c r="P47" s="19" t="s">
        <v>34</v>
      </c>
      <c r="Q47" s="19">
        <v>45464</v>
      </c>
      <c r="R47" s="19" t="s">
        <v>34</v>
      </c>
      <c r="S47" s="19" t="s">
        <v>34</v>
      </c>
      <c r="T47" s="107">
        <v>45467</v>
      </c>
      <c r="U47" s="107">
        <v>45478</v>
      </c>
      <c r="V47" s="107">
        <v>45485</v>
      </c>
    </row>
    <row r="48" ht="65" spans="1:22">
      <c r="A48" s="42">
        <f t="shared" si="3"/>
        <v>107</v>
      </c>
      <c r="B48" s="105" t="s">
        <v>60</v>
      </c>
      <c r="C48" s="36" t="s">
        <v>902</v>
      </c>
      <c r="D48" s="36" t="s">
        <v>903</v>
      </c>
      <c r="E48" s="106">
        <v>47250</v>
      </c>
      <c r="F48" s="106">
        <v>47250</v>
      </c>
      <c r="G48" s="38" t="s">
        <v>38</v>
      </c>
      <c r="H48" s="19">
        <v>45475</v>
      </c>
      <c r="I48" s="19" t="s">
        <v>34</v>
      </c>
      <c r="J48" s="19" t="s">
        <v>34</v>
      </c>
      <c r="K48" s="19">
        <v>45477</v>
      </c>
      <c r="L48" s="19">
        <v>45478</v>
      </c>
      <c r="M48" s="19" t="s">
        <v>34</v>
      </c>
      <c r="N48" s="19" t="s">
        <v>34</v>
      </c>
      <c r="O48" s="19" t="s">
        <v>34</v>
      </c>
      <c r="P48" s="19" t="s">
        <v>34</v>
      </c>
      <c r="Q48" s="19">
        <v>45481</v>
      </c>
      <c r="R48" s="19" t="s">
        <v>34</v>
      </c>
      <c r="S48" s="19" t="s">
        <v>34</v>
      </c>
      <c r="T48" s="107">
        <v>45481</v>
      </c>
      <c r="U48" s="107">
        <v>45485</v>
      </c>
      <c r="V48" s="107">
        <v>45492</v>
      </c>
    </row>
    <row r="49" ht="65" spans="1:22">
      <c r="A49" s="42">
        <f t="shared" si="3"/>
        <v>108</v>
      </c>
      <c r="B49" s="36" t="s">
        <v>904</v>
      </c>
      <c r="C49" s="38" t="s">
        <v>905</v>
      </c>
      <c r="D49" s="38" t="s">
        <v>906</v>
      </c>
      <c r="E49" s="106">
        <v>49900</v>
      </c>
      <c r="F49" s="106">
        <v>49900</v>
      </c>
      <c r="G49" s="38" t="s">
        <v>38</v>
      </c>
      <c r="H49" s="19">
        <v>45677</v>
      </c>
      <c r="I49" s="19" t="s">
        <v>34</v>
      </c>
      <c r="J49" s="19" t="s">
        <v>34</v>
      </c>
      <c r="K49" s="19">
        <v>45679</v>
      </c>
      <c r="L49" s="19">
        <v>45680</v>
      </c>
      <c r="M49" s="19" t="s">
        <v>34</v>
      </c>
      <c r="N49" s="19" t="s">
        <v>34</v>
      </c>
      <c r="O49" s="19" t="s">
        <v>34</v>
      </c>
      <c r="P49" s="19" t="s">
        <v>34</v>
      </c>
      <c r="Q49" s="19">
        <v>45681</v>
      </c>
      <c r="R49" s="19" t="s">
        <v>34</v>
      </c>
      <c r="S49" s="19" t="s">
        <v>34</v>
      </c>
      <c r="T49" s="18">
        <v>45691</v>
      </c>
      <c r="U49" s="18">
        <v>45695</v>
      </c>
      <c r="V49" s="18">
        <v>45702</v>
      </c>
    </row>
    <row r="50" ht="78" spans="1:22">
      <c r="A50" s="42">
        <f t="shared" si="3"/>
        <v>109</v>
      </c>
      <c r="B50" s="36" t="s">
        <v>907</v>
      </c>
      <c r="C50" s="38" t="s">
        <v>908</v>
      </c>
      <c r="D50" s="38" t="s">
        <v>909</v>
      </c>
      <c r="E50" s="106">
        <v>30400</v>
      </c>
      <c r="F50" s="106">
        <v>30400</v>
      </c>
      <c r="G50" s="38" t="s">
        <v>38</v>
      </c>
      <c r="H50" s="19">
        <v>45325</v>
      </c>
      <c r="I50" s="19" t="s">
        <v>34</v>
      </c>
      <c r="J50" s="19" t="s">
        <v>34</v>
      </c>
      <c r="K50" s="19">
        <v>45693</v>
      </c>
      <c r="L50" s="19">
        <v>45328</v>
      </c>
      <c r="M50" s="19" t="s">
        <v>34</v>
      </c>
      <c r="N50" s="19" t="s">
        <v>34</v>
      </c>
      <c r="O50" s="19" t="s">
        <v>34</v>
      </c>
      <c r="P50" s="19" t="s">
        <v>34</v>
      </c>
      <c r="Q50" s="19">
        <v>45695</v>
      </c>
      <c r="R50" s="19" t="s">
        <v>34</v>
      </c>
      <c r="S50" s="19" t="s">
        <v>34</v>
      </c>
      <c r="T50" s="18">
        <v>45698</v>
      </c>
      <c r="U50" s="18">
        <v>45702</v>
      </c>
      <c r="V50" s="18">
        <v>45709</v>
      </c>
    </row>
    <row r="51" ht="65" spans="1:22">
      <c r="A51" s="42">
        <f t="shared" si="3"/>
        <v>110</v>
      </c>
      <c r="B51" s="36" t="s">
        <v>60</v>
      </c>
      <c r="C51" s="38" t="s">
        <v>910</v>
      </c>
      <c r="D51" s="38" t="s">
        <v>911</v>
      </c>
      <c r="E51" s="106">
        <v>30400</v>
      </c>
      <c r="F51" s="106">
        <v>30400</v>
      </c>
      <c r="G51" s="38" t="s">
        <v>38</v>
      </c>
      <c r="H51" s="19">
        <v>45705</v>
      </c>
      <c r="I51" s="19" t="s">
        <v>34</v>
      </c>
      <c r="J51" s="19" t="s">
        <v>34</v>
      </c>
      <c r="K51" s="19">
        <v>45707</v>
      </c>
      <c r="L51" s="19">
        <v>45708</v>
      </c>
      <c r="M51" s="19" t="s">
        <v>34</v>
      </c>
      <c r="N51" s="19" t="s">
        <v>34</v>
      </c>
      <c r="O51" s="19" t="s">
        <v>34</v>
      </c>
      <c r="P51" s="19" t="s">
        <v>34</v>
      </c>
      <c r="Q51" s="19">
        <v>45709</v>
      </c>
      <c r="R51" s="19" t="s">
        <v>34</v>
      </c>
      <c r="S51" s="19" t="s">
        <v>34</v>
      </c>
      <c r="T51" s="18">
        <v>45712</v>
      </c>
      <c r="U51" s="18">
        <v>45716</v>
      </c>
      <c r="V51" s="18">
        <v>45723</v>
      </c>
    </row>
    <row r="52" ht="65" spans="1:22">
      <c r="A52" s="42">
        <f t="shared" si="3"/>
        <v>111</v>
      </c>
      <c r="B52" s="36" t="s">
        <v>60</v>
      </c>
      <c r="C52" s="38" t="s">
        <v>912</v>
      </c>
      <c r="D52" s="38" t="s">
        <v>913</v>
      </c>
      <c r="E52" s="106">
        <v>30400</v>
      </c>
      <c r="F52" s="106">
        <v>30400</v>
      </c>
      <c r="G52" s="38" t="s">
        <v>38</v>
      </c>
      <c r="H52" s="19">
        <v>45712</v>
      </c>
      <c r="I52" s="19" t="s">
        <v>34</v>
      </c>
      <c r="J52" s="19" t="s">
        <v>34</v>
      </c>
      <c r="K52" s="19">
        <v>45714</v>
      </c>
      <c r="L52" s="19">
        <v>45715</v>
      </c>
      <c r="M52" s="19" t="s">
        <v>34</v>
      </c>
      <c r="N52" s="19" t="s">
        <v>34</v>
      </c>
      <c r="O52" s="19" t="s">
        <v>34</v>
      </c>
      <c r="P52" s="19" t="s">
        <v>34</v>
      </c>
      <c r="Q52" s="19">
        <v>45716</v>
      </c>
      <c r="R52" s="19" t="s">
        <v>34</v>
      </c>
      <c r="S52" s="19" t="s">
        <v>34</v>
      </c>
      <c r="T52" s="18">
        <v>45719</v>
      </c>
      <c r="U52" s="18">
        <v>45723</v>
      </c>
      <c r="V52" s="18">
        <v>45730</v>
      </c>
    </row>
    <row r="53" ht="65" spans="1:22">
      <c r="A53" s="42">
        <f t="shared" si="3"/>
        <v>112</v>
      </c>
      <c r="B53" s="36" t="s">
        <v>60</v>
      </c>
      <c r="C53" s="38" t="s">
        <v>914</v>
      </c>
      <c r="D53" s="38" t="s">
        <v>915</v>
      </c>
      <c r="E53" s="106">
        <v>30400</v>
      </c>
      <c r="F53" s="106">
        <v>30400</v>
      </c>
      <c r="G53" s="38" t="s">
        <v>38</v>
      </c>
      <c r="H53" s="19">
        <v>45712</v>
      </c>
      <c r="I53" s="19" t="s">
        <v>34</v>
      </c>
      <c r="J53" s="19" t="s">
        <v>34</v>
      </c>
      <c r="K53" s="19">
        <v>45714</v>
      </c>
      <c r="L53" s="19">
        <v>45715</v>
      </c>
      <c r="M53" s="19" t="s">
        <v>34</v>
      </c>
      <c r="N53" s="19" t="s">
        <v>34</v>
      </c>
      <c r="O53" s="19" t="s">
        <v>34</v>
      </c>
      <c r="P53" s="19" t="s">
        <v>34</v>
      </c>
      <c r="Q53" s="19">
        <v>45716</v>
      </c>
      <c r="R53" s="19" t="s">
        <v>34</v>
      </c>
      <c r="S53" s="19" t="s">
        <v>34</v>
      </c>
      <c r="T53" s="18">
        <v>45719</v>
      </c>
      <c r="U53" s="18">
        <v>45723</v>
      </c>
      <c r="V53" s="18">
        <v>45730</v>
      </c>
    </row>
    <row r="54" ht="65" spans="1:22">
      <c r="A54" s="42">
        <f t="shared" si="3"/>
        <v>113</v>
      </c>
      <c r="B54" s="87" t="s">
        <v>60</v>
      </c>
      <c r="C54" s="38" t="s">
        <v>916</v>
      </c>
      <c r="D54" s="38" t="s">
        <v>917</v>
      </c>
      <c r="E54" s="106">
        <v>30400</v>
      </c>
      <c r="F54" s="106">
        <v>30400</v>
      </c>
      <c r="G54" s="38" t="s">
        <v>38</v>
      </c>
      <c r="H54" s="19">
        <v>45712</v>
      </c>
      <c r="I54" s="19" t="s">
        <v>34</v>
      </c>
      <c r="J54" s="19" t="s">
        <v>34</v>
      </c>
      <c r="K54" s="19">
        <v>45714</v>
      </c>
      <c r="L54" s="19">
        <v>45715</v>
      </c>
      <c r="M54" s="19" t="s">
        <v>34</v>
      </c>
      <c r="N54" s="19" t="s">
        <v>34</v>
      </c>
      <c r="O54" s="19" t="s">
        <v>34</v>
      </c>
      <c r="P54" s="19" t="s">
        <v>34</v>
      </c>
      <c r="Q54" s="19">
        <v>45716</v>
      </c>
      <c r="R54" s="19" t="s">
        <v>34</v>
      </c>
      <c r="S54" s="19" t="s">
        <v>34</v>
      </c>
      <c r="T54" s="18">
        <v>45726</v>
      </c>
      <c r="U54" s="18">
        <v>45730</v>
      </c>
      <c r="V54" s="18">
        <v>45737</v>
      </c>
    </row>
    <row r="55" spans="1:22">
      <c r="A55" s="42"/>
      <c r="B55" s="67"/>
      <c r="C55" s="68"/>
      <c r="D55" s="88" t="s">
        <v>918</v>
      </c>
      <c r="E55" s="89">
        <f>SUM(E37:E53)</f>
        <v>448750</v>
      </c>
      <c r="F55" s="108">
        <f>SUM(F37:F53)</f>
        <v>448750</v>
      </c>
      <c r="G55" s="16"/>
      <c r="H55" s="70"/>
      <c r="I55" s="70"/>
      <c r="J55" s="70"/>
      <c r="K55" s="70"/>
      <c r="L55" s="70"/>
      <c r="M55" s="70"/>
      <c r="N55" s="78"/>
      <c r="O55" s="78"/>
      <c r="P55" s="78"/>
      <c r="Q55" s="78"/>
      <c r="R55" s="78"/>
      <c r="S55" s="78"/>
      <c r="T55" s="78"/>
      <c r="U55" s="78"/>
      <c r="V55" s="78"/>
    </row>
    <row r="56" ht="26" spans="1:22">
      <c r="A56" s="42"/>
      <c r="B56" s="67"/>
      <c r="C56" s="68"/>
      <c r="D56" s="88" t="s">
        <v>919</v>
      </c>
      <c r="E56" s="89">
        <f>SUM(E16+CE5728+E35+E55)</f>
        <v>1670973</v>
      </c>
      <c r="F56" s="89">
        <f>SUM(F16+F28+F35+F55)</f>
        <v>16410973</v>
      </c>
      <c r="G56" s="16"/>
      <c r="H56" s="70"/>
      <c r="I56" s="70"/>
      <c r="J56" s="70"/>
      <c r="K56" s="70"/>
      <c r="L56" s="70"/>
      <c r="M56" s="70"/>
      <c r="N56" s="78"/>
      <c r="O56" s="78"/>
      <c r="P56" s="78"/>
      <c r="Q56" s="78"/>
      <c r="R56" s="78"/>
      <c r="S56" s="78"/>
      <c r="T56" s="78"/>
      <c r="U56" s="78"/>
      <c r="V56" s="109"/>
    </row>
  </sheetData>
  <mergeCells count="4">
    <mergeCell ref="B2:C2"/>
    <mergeCell ref="B17:C17"/>
    <mergeCell ref="B30:D30"/>
    <mergeCell ref="B36:D36"/>
  </mergeCells>
  <pageMargins left="0.7" right="0.7" top="0.75" bottom="0.75" header="0.3" footer="0.3"/>
  <pageSetup paperSize="1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opLeftCell="A12" workbookViewId="0">
      <selection activeCell="U14" sqref="U14:U17"/>
    </sheetView>
  </sheetViews>
  <sheetFormatPr defaultColWidth="9" defaultRowHeight="14.5"/>
  <cols>
    <col min="4" max="4" width="10.0909090909091" customWidth="1"/>
    <col min="10" max="10" width="10.5454545454545" customWidth="1"/>
    <col min="11" max="11" width="10.8181818181818" customWidth="1"/>
    <col min="12" max="12" width="12.1818181818182" customWidth="1"/>
    <col min="19" max="19" width="11" customWidth="1"/>
    <col min="20" max="20" width="11.6363636363636" customWidth="1"/>
    <col min="21" max="21" width="10.4545454545455" customWidth="1"/>
  </cols>
  <sheetData>
    <row r="1" spans="1:21">
      <c r="A1" s="51" t="s">
        <v>670</v>
      </c>
      <c r="B1" s="52"/>
      <c r="C1" s="52"/>
      <c r="D1" s="52"/>
      <c r="E1" s="52"/>
      <c r="F1" s="52"/>
      <c r="G1" s="52"/>
      <c r="H1" s="52"/>
      <c r="I1" s="52"/>
    </row>
    <row r="2" spans="1:21">
      <c r="A2" s="51"/>
      <c r="B2" s="52"/>
      <c r="C2" s="52"/>
      <c r="D2" s="52"/>
      <c r="E2" s="52"/>
      <c r="F2" s="52"/>
      <c r="G2" s="52"/>
      <c r="H2" s="52"/>
      <c r="I2" s="53"/>
    </row>
    <row r="3" ht="78" spans="1:21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1" t="s">
        <v>50</v>
      </c>
      <c r="H3" s="3" t="s">
        <v>632</v>
      </c>
      <c r="I3" s="1" t="s">
        <v>8</v>
      </c>
      <c r="J3" s="4" t="s">
        <v>52</v>
      </c>
      <c r="K3" s="4" t="s">
        <v>53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6" t="s">
        <v>19</v>
      </c>
      <c r="U3" s="6" t="s">
        <v>920</v>
      </c>
    </row>
    <row r="4" spans="1:21">
      <c r="A4" s="22" t="s">
        <v>24</v>
      </c>
      <c r="B4" s="13"/>
      <c r="C4" s="13"/>
      <c r="D4" s="9"/>
      <c r="E4" s="13"/>
      <c r="F4" s="13"/>
      <c r="G4" s="15"/>
      <c r="H4" s="15"/>
      <c r="I4" s="15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ht="56" spans="1:21">
      <c r="A5" s="22"/>
      <c r="B5" s="54" t="s">
        <v>549</v>
      </c>
      <c r="C5" s="54"/>
      <c r="D5" s="55">
        <v>150000</v>
      </c>
      <c r="E5" s="47"/>
      <c r="F5" s="47" t="s">
        <v>28</v>
      </c>
      <c r="G5" s="15" t="s">
        <v>34</v>
      </c>
      <c r="H5" s="15" t="s">
        <v>34</v>
      </c>
      <c r="I5" s="15" t="s">
        <v>34</v>
      </c>
      <c r="J5" s="15" t="s">
        <v>34</v>
      </c>
      <c r="K5" s="15" t="s">
        <v>34</v>
      </c>
      <c r="L5" s="11"/>
      <c r="M5" s="11"/>
      <c r="N5" s="11"/>
      <c r="O5" s="11"/>
      <c r="P5" s="11"/>
      <c r="Q5" s="11"/>
      <c r="R5" s="11"/>
      <c r="S5" s="12">
        <v>45383</v>
      </c>
      <c r="T5" s="12">
        <v>45747</v>
      </c>
      <c r="U5" s="12">
        <v>45756</v>
      </c>
    </row>
    <row r="6" ht="42" spans="1:21">
      <c r="A6" s="47"/>
      <c r="B6" s="54" t="s">
        <v>921</v>
      </c>
      <c r="C6" s="54"/>
      <c r="D6" s="55">
        <v>50000</v>
      </c>
      <c r="E6" s="47"/>
      <c r="F6" s="47" t="s">
        <v>28</v>
      </c>
      <c r="G6" s="15" t="s">
        <v>34</v>
      </c>
      <c r="H6" s="15" t="s">
        <v>34</v>
      </c>
      <c r="I6" s="15" t="s">
        <v>34</v>
      </c>
      <c r="J6" s="15" t="s">
        <v>34</v>
      </c>
      <c r="K6" s="15" t="s">
        <v>34</v>
      </c>
      <c r="L6" s="11"/>
      <c r="M6" s="11"/>
      <c r="N6" s="11"/>
      <c r="O6" s="11"/>
      <c r="P6" s="11"/>
      <c r="Q6" s="11"/>
      <c r="R6" s="11"/>
      <c r="S6" s="12">
        <v>45383</v>
      </c>
      <c r="T6" s="12">
        <v>45747</v>
      </c>
      <c r="U6" s="12">
        <v>45756</v>
      </c>
    </row>
    <row r="7" ht="56" spans="1:21">
      <c r="A7" s="47"/>
      <c r="B7" s="56" t="s">
        <v>551</v>
      </c>
      <c r="C7" s="56"/>
      <c r="D7" s="55">
        <v>300000</v>
      </c>
      <c r="E7" s="47"/>
      <c r="F7" s="47" t="s">
        <v>922</v>
      </c>
      <c r="G7" s="15"/>
      <c r="H7" s="15"/>
      <c r="I7" s="15"/>
      <c r="J7" s="12">
        <v>45383</v>
      </c>
      <c r="K7" s="12">
        <v>45408</v>
      </c>
      <c r="L7" s="12">
        <v>45422</v>
      </c>
      <c r="M7" s="12">
        <v>45429</v>
      </c>
      <c r="N7" s="12">
        <v>45429</v>
      </c>
      <c r="O7" s="12">
        <v>45406</v>
      </c>
      <c r="P7" s="12">
        <v>45407</v>
      </c>
      <c r="Q7" s="11"/>
      <c r="R7" s="12">
        <v>45420</v>
      </c>
      <c r="S7" s="12">
        <v>45383</v>
      </c>
      <c r="T7" s="12">
        <v>45566</v>
      </c>
      <c r="U7" s="12">
        <v>45604</v>
      </c>
    </row>
    <row r="8" spans="1:21">
      <c r="A8" s="47"/>
      <c r="B8" s="47"/>
      <c r="C8" s="47"/>
      <c r="D8" s="57"/>
      <c r="E8" s="47"/>
      <c r="F8" s="47"/>
      <c r="G8" s="15"/>
      <c r="H8" s="15"/>
      <c r="I8" s="15"/>
      <c r="J8" s="11"/>
      <c r="K8" s="11"/>
      <c r="L8" s="11"/>
      <c r="M8" s="11"/>
      <c r="N8" s="11"/>
      <c r="O8" s="11"/>
      <c r="P8" s="11"/>
      <c r="Q8" s="11"/>
      <c r="R8" s="11"/>
      <c r="S8" s="11"/>
      <c r="T8" s="58"/>
      <c r="U8" s="11"/>
    </row>
    <row r="9" ht="65" spans="1:21">
      <c r="A9" s="47"/>
      <c r="B9" s="22" t="s">
        <v>923</v>
      </c>
      <c r="C9" s="22"/>
      <c r="D9" s="57"/>
      <c r="E9" s="47"/>
      <c r="F9" s="47"/>
      <c r="G9" s="15"/>
      <c r="H9" s="15"/>
      <c r="I9" s="15"/>
      <c r="J9" s="11"/>
      <c r="K9" s="11"/>
      <c r="L9" s="11"/>
      <c r="M9" s="11"/>
      <c r="N9" s="11"/>
      <c r="O9" s="11"/>
      <c r="P9" s="11"/>
      <c r="Q9" s="11"/>
      <c r="R9" s="11"/>
      <c r="S9" s="12">
        <v>45383</v>
      </c>
      <c r="T9" s="12">
        <v>45808</v>
      </c>
      <c r="U9" s="12">
        <v>45815</v>
      </c>
    </row>
    <row r="10" ht="26" spans="1:21">
      <c r="A10" s="47"/>
      <c r="B10" s="47" t="s">
        <v>924</v>
      </c>
      <c r="C10" s="47"/>
      <c r="D10" s="55">
        <v>650000</v>
      </c>
      <c r="E10" s="47"/>
      <c r="F10" s="47" t="s">
        <v>28</v>
      </c>
      <c r="G10" s="15" t="s">
        <v>34</v>
      </c>
      <c r="H10" s="15" t="s">
        <v>34</v>
      </c>
      <c r="I10" s="15" t="s">
        <v>34</v>
      </c>
      <c r="J10" s="15" t="s">
        <v>34</v>
      </c>
      <c r="K10" s="15" t="s">
        <v>34</v>
      </c>
      <c r="L10" s="11"/>
      <c r="M10" s="11"/>
      <c r="N10" s="11"/>
      <c r="O10" s="11"/>
      <c r="P10" s="11"/>
      <c r="Q10" s="11"/>
      <c r="R10" s="11"/>
      <c r="S10" s="12">
        <v>45383</v>
      </c>
      <c r="T10" s="12">
        <v>45808</v>
      </c>
      <c r="U10" s="12">
        <v>45815</v>
      </c>
    </row>
    <row r="11" ht="78" spans="1:21">
      <c r="A11" s="47"/>
      <c r="B11" s="47" t="s">
        <v>554</v>
      </c>
      <c r="C11" s="47"/>
      <c r="D11" s="55">
        <v>300000</v>
      </c>
      <c r="E11" s="47"/>
      <c r="F11" s="47" t="s">
        <v>925</v>
      </c>
      <c r="G11" s="15" t="s">
        <v>34</v>
      </c>
      <c r="H11" s="15" t="s">
        <v>34</v>
      </c>
      <c r="I11" s="15" t="s">
        <v>34</v>
      </c>
      <c r="J11" s="15" t="s">
        <v>34</v>
      </c>
      <c r="K11" s="15" t="s">
        <v>34</v>
      </c>
      <c r="L11" s="11"/>
      <c r="M11" s="11"/>
      <c r="N11" s="11"/>
      <c r="O11" s="11"/>
      <c r="P11" s="11"/>
      <c r="Q11" s="11"/>
      <c r="R11" s="11"/>
      <c r="S11" s="12">
        <v>45383</v>
      </c>
      <c r="T11" s="12">
        <v>45747</v>
      </c>
      <c r="U11" s="12">
        <v>45747</v>
      </c>
    </row>
    <row r="12" ht="26" spans="1:21">
      <c r="A12" s="47"/>
      <c r="B12" s="47" t="s">
        <v>926</v>
      </c>
      <c r="C12" s="47"/>
      <c r="D12" s="55">
        <v>550000</v>
      </c>
      <c r="E12" s="47"/>
      <c r="F12" s="47" t="s">
        <v>925</v>
      </c>
      <c r="G12" s="15" t="s">
        <v>34</v>
      </c>
      <c r="H12" s="15" t="s">
        <v>34</v>
      </c>
      <c r="I12" s="15" t="s">
        <v>34</v>
      </c>
      <c r="J12" s="15" t="s">
        <v>34</v>
      </c>
      <c r="K12" s="15" t="s">
        <v>34</v>
      </c>
      <c r="L12" s="11"/>
      <c r="M12" s="11"/>
      <c r="N12" s="11"/>
      <c r="O12" s="11"/>
      <c r="P12" s="11"/>
      <c r="Q12" s="11"/>
      <c r="R12" s="11"/>
      <c r="S12" s="12">
        <v>45383</v>
      </c>
      <c r="T12" s="12">
        <v>45747</v>
      </c>
      <c r="U12" s="12">
        <v>45756</v>
      </c>
    </row>
    <row r="13" spans="1:21">
      <c r="A13" s="47"/>
      <c r="B13" s="47"/>
      <c r="C13" s="47"/>
      <c r="D13" s="57"/>
      <c r="E13" s="47"/>
      <c r="F13" s="47"/>
      <c r="G13" s="15"/>
      <c r="H13" s="15"/>
      <c r="I13" s="15"/>
      <c r="J13" s="15" t="s">
        <v>34</v>
      </c>
      <c r="K13" s="15" t="s">
        <v>34</v>
      </c>
      <c r="L13" s="11"/>
      <c r="M13" s="11"/>
      <c r="N13" s="11"/>
      <c r="O13" s="11"/>
      <c r="P13" s="11"/>
      <c r="Q13" s="11"/>
      <c r="R13" s="11"/>
      <c r="S13" s="11"/>
      <c r="T13" s="12"/>
      <c r="U13" s="11"/>
    </row>
    <row r="14" ht="26" spans="1:21">
      <c r="A14" s="47"/>
      <c r="B14" s="47" t="s">
        <v>927</v>
      </c>
      <c r="C14" s="47"/>
      <c r="D14" s="55">
        <v>570000</v>
      </c>
      <c r="E14" s="47"/>
      <c r="F14" s="47" t="s">
        <v>28</v>
      </c>
      <c r="G14" s="15" t="s">
        <v>34</v>
      </c>
      <c r="H14" s="15" t="s">
        <v>34</v>
      </c>
      <c r="I14" s="15" t="s">
        <v>34</v>
      </c>
      <c r="J14" s="15" t="s">
        <v>34</v>
      </c>
      <c r="K14" s="15" t="s">
        <v>34</v>
      </c>
      <c r="L14" s="12"/>
      <c r="M14" s="12"/>
      <c r="N14" s="11"/>
      <c r="O14" s="11"/>
      <c r="P14" s="11"/>
      <c r="Q14" s="11"/>
      <c r="R14" s="11"/>
      <c r="S14" s="12">
        <v>45383</v>
      </c>
      <c r="T14" s="12">
        <v>45747</v>
      </c>
      <c r="U14" s="12">
        <v>45756</v>
      </c>
    </row>
    <row r="15" spans="1:21">
      <c r="A15" s="47"/>
      <c r="B15" s="8"/>
      <c r="C15" s="8"/>
      <c r="D15" s="57"/>
      <c r="E15" s="47"/>
      <c r="F15" s="47"/>
      <c r="G15" s="15"/>
      <c r="H15" s="15"/>
      <c r="I15" s="15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58"/>
      <c r="U15" s="11"/>
    </row>
    <row r="16" ht="52" spans="1:21">
      <c r="A16" s="47"/>
      <c r="B16" s="8" t="s">
        <v>928</v>
      </c>
      <c r="C16" s="8"/>
      <c r="D16" s="55">
        <v>120000</v>
      </c>
      <c r="E16" s="47"/>
      <c r="F16" s="47" t="s">
        <v>570</v>
      </c>
      <c r="G16" s="15">
        <v>45383</v>
      </c>
      <c r="H16" s="15"/>
      <c r="I16" s="15"/>
      <c r="J16" s="11"/>
      <c r="K16" s="11"/>
      <c r="L16" s="12">
        <v>45383</v>
      </c>
      <c r="M16" s="12">
        <v>45401</v>
      </c>
      <c r="N16" s="12">
        <v>45408</v>
      </c>
      <c r="O16" s="11"/>
      <c r="P16" s="11"/>
      <c r="Q16" s="11"/>
      <c r="R16" s="11"/>
      <c r="S16" s="12">
        <v>45383</v>
      </c>
      <c r="T16" s="12">
        <v>45747</v>
      </c>
      <c r="U16" s="12">
        <v>45756</v>
      </c>
    </row>
    <row r="17" ht="26" spans="1:21">
      <c r="A17" s="47"/>
      <c r="B17" s="8" t="s">
        <v>574</v>
      </c>
      <c r="C17" s="8"/>
      <c r="D17" s="55">
        <v>60000</v>
      </c>
      <c r="E17" s="47"/>
      <c r="F17" s="47" t="s">
        <v>28</v>
      </c>
      <c r="G17" s="15" t="s">
        <v>34</v>
      </c>
      <c r="H17" s="15" t="s">
        <v>34</v>
      </c>
      <c r="I17" s="15" t="s">
        <v>34</v>
      </c>
      <c r="J17" s="15" t="s">
        <v>34</v>
      </c>
      <c r="K17" s="15" t="s">
        <v>34</v>
      </c>
      <c r="L17" s="11"/>
      <c r="M17" s="11"/>
      <c r="N17" s="11"/>
      <c r="O17" s="11"/>
      <c r="P17" s="11"/>
      <c r="Q17" s="11"/>
      <c r="R17" s="11"/>
      <c r="S17" s="12">
        <v>45383</v>
      </c>
      <c r="T17" s="12">
        <v>45747</v>
      </c>
      <c r="U17" s="12">
        <v>45756</v>
      </c>
    </row>
    <row r="18" ht="26" spans="1:21">
      <c r="A18" s="47"/>
      <c r="B18" s="47" t="s">
        <v>571</v>
      </c>
      <c r="C18" s="47"/>
      <c r="D18" s="55">
        <v>200000</v>
      </c>
      <c r="E18" s="47"/>
      <c r="F18" s="47" t="s">
        <v>28</v>
      </c>
      <c r="G18" s="15" t="s">
        <v>34</v>
      </c>
      <c r="H18" s="15" t="s">
        <v>34</v>
      </c>
      <c r="I18" s="15" t="s">
        <v>34</v>
      </c>
      <c r="J18" s="15" t="s">
        <v>34</v>
      </c>
      <c r="K18" s="15" t="s">
        <v>34</v>
      </c>
      <c r="L18" s="11"/>
      <c r="M18" s="11"/>
      <c r="N18" s="11"/>
      <c r="O18" s="11"/>
      <c r="P18" s="11"/>
      <c r="Q18" s="11"/>
      <c r="R18" s="11"/>
      <c r="S18" s="12">
        <v>45383</v>
      </c>
      <c r="T18" s="12">
        <v>45747</v>
      </c>
      <c r="U18" s="12">
        <v>45756</v>
      </c>
    </row>
    <row r="19" spans="1:21">
      <c r="A19" s="7"/>
      <c r="B19" s="8"/>
      <c r="C19" s="8"/>
      <c r="D19" s="9"/>
      <c r="E19" s="8"/>
      <c r="F19" s="8"/>
      <c r="G19" s="15"/>
      <c r="H19" s="15"/>
      <c r="I19" s="15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>
      <c r="A20" s="8"/>
      <c r="B20" s="59"/>
      <c r="C20" s="59"/>
      <c r="D20" s="9"/>
      <c r="E20" s="8"/>
      <c r="F20" s="8"/>
      <c r="G20" s="15"/>
      <c r="H20" s="15"/>
      <c r="I20" s="15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>
      <c r="A21" s="8"/>
      <c r="B21" s="59"/>
      <c r="C21" s="59"/>
      <c r="D21" s="9"/>
      <c r="E21" s="8"/>
      <c r="F21" s="8"/>
      <c r="G21" s="15"/>
      <c r="H21" s="15"/>
      <c r="I21" s="15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>
      <c r="A22" s="8"/>
      <c r="B22" s="59"/>
      <c r="C22" s="59"/>
      <c r="D22" s="9"/>
      <c r="E22" s="8"/>
      <c r="F22" s="8"/>
      <c r="G22" s="15"/>
      <c r="H22" s="15"/>
      <c r="I22" s="15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2">
    <mergeCell ref="A1:I1"/>
    <mergeCell ref="A2:I2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opLeftCell="A11" workbookViewId="0">
      <selection activeCell="J16" sqref="J16"/>
    </sheetView>
  </sheetViews>
  <sheetFormatPr defaultColWidth="9" defaultRowHeight="14.5"/>
  <cols>
    <col min="2" max="2" width="13.1818181818182" customWidth="1"/>
    <col min="3" max="3" width="16.1818181818182" customWidth="1"/>
    <col min="4" max="4" width="12.1818181818182" customWidth="1"/>
    <col min="5" max="5" width="9" customWidth="1"/>
    <col min="6" max="6" width="13.1818181818182" customWidth="1"/>
    <col min="7" max="7" width="10.8181818181818" customWidth="1"/>
    <col min="8" max="8" width="11" customWidth="1"/>
  </cols>
  <sheetData>
    <row r="1" ht="78" spans="1:21">
      <c r="A1" s="3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50</v>
      </c>
      <c r="H1" s="3" t="s">
        <v>632</v>
      </c>
      <c r="I1" s="1" t="s">
        <v>8</v>
      </c>
      <c r="J1" s="4" t="s">
        <v>52</v>
      </c>
      <c r="K1" s="4" t="s">
        <v>53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32" t="s">
        <v>19</v>
      </c>
      <c r="U1" s="32" t="s">
        <v>20</v>
      </c>
    </row>
    <row r="2" ht="55" customHeight="1" spans="1:21">
      <c r="A2" s="31" t="s">
        <v>24</v>
      </c>
      <c r="B2" s="23" t="s">
        <v>90</v>
      </c>
      <c r="C2" s="23" t="s">
        <v>929</v>
      </c>
      <c r="D2" s="33">
        <v>27150</v>
      </c>
      <c r="E2" s="33">
        <v>27150</v>
      </c>
      <c r="F2" s="23" t="s">
        <v>38</v>
      </c>
      <c r="G2" s="19">
        <v>45383</v>
      </c>
      <c r="H2" s="19">
        <v>45385</v>
      </c>
      <c r="I2" s="19" t="s">
        <v>34</v>
      </c>
      <c r="J2" s="26">
        <v>45387</v>
      </c>
      <c r="K2" s="26">
        <v>45390</v>
      </c>
      <c r="L2" s="26">
        <v>45392</v>
      </c>
      <c r="M2" s="26">
        <v>45394</v>
      </c>
      <c r="N2" s="26">
        <v>45397</v>
      </c>
      <c r="O2" s="26">
        <v>45399</v>
      </c>
      <c r="P2" s="26">
        <v>45401</v>
      </c>
      <c r="Q2" s="26">
        <v>45404</v>
      </c>
      <c r="R2" s="26">
        <v>45405</v>
      </c>
      <c r="S2" s="26">
        <v>45407</v>
      </c>
      <c r="T2" s="26">
        <v>45408</v>
      </c>
      <c r="U2" s="34">
        <v>45415</v>
      </c>
    </row>
    <row r="3" ht="39.5" customHeight="1" spans="1:21">
      <c r="A3" s="35" t="s">
        <v>24</v>
      </c>
      <c r="B3" s="23" t="s">
        <v>92</v>
      </c>
      <c r="C3" s="23" t="s">
        <v>930</v>
      </c>
      <c r="D3" s="33">
        <v>72000</v>
      </c>
      <c r="E3" s="33">
        <v>72000</v>
      </c>
      <c r="F3" s="23" t="s">
        <v>38</v>
      </c>
      <c r="G3" s="19">
        <v>45505</v>
      </c>
      <c r="H3" s="19">
        <v>45506</v>
      </c>
      <c r="I3" s="19" t="s">
        <v>261</v>
      </c>
      <c r="J3" s="26">
        <v>45509</v>
      </c>
      <c r="K3" s="26">
        <v>45511</v>
      </c>
      <c r="L3" s="26">
        <v>45513</v>
      </c>
      <c r="M3" s="26">
        <v>45516</v>
      </c>
      <c r="N3" s="26">
        <v>45518</v>
      </c>
      <c r="O3" s="26">
        <v>45519</v>
      </c>
      <c r="P3" s="26">
        <v>45523</v>
      </c>
      <c r="Q3" s="26">
        <v>45524</v>
      </c>
      <c r="R3" s="26">
        <v>45526</v>
      </c>
      <c r="S3" s="26">
        <v>45531</v>
      </c>
      <c r="T3" s="26">
        <v>45538</v>
      </c>
      <c r="U3" s="34">
        <v>45546</v>
      </c>
    </row>
    <row r="4" ht="39.5" customHeight="1" spans="1:21">
      <c r="A4" s="35" t="s">
        <v>931</v>
      </c>
      <c r="B4" s="23" t="s">
        <v>932</v>
      </c>
      <c r="C4" s="23" t="s">
        <v>933</v>
      </c>
      <c r="D4" s="33">
        <v>72000</v>
      </c>
      <c r="E4" s="33">
        <v>72000</v>
      </c>
      <c r="F4" s="23" t="s">
        <v>38</v>
      </c>
      <c r="G4" s="19">
        <v>45544</v>
      </c>
      <c r="H4" s="19">
        <v>45545</v>
      </c>
      <c r="I4" s="19" t="s">
        <v>34</v>
      </c>
      <c r="J4" s="26">
        <v>45547</v>
      </c>
      <c r="K4" s="26">
        <v>45548</v>
      </c>
      <c r="L4" s="26">
        <v>45552</v>
      </c>
      <c r="M4" s="26">
        <v>45554</v>
      </c>
      <c r="N4" s="26">
        <v>45555</v>
      </c>
      <c r="O4" s="26">
        <v>45558</v>
      </c>
      <c r="P4" s="26">
        <v>45560</v>
      </c>
      <c r="Q4" s="26">
        <v>45561</v>
      </c>
      <c r="R4" s="26">
        <v>45562</v>
      </c>
      <c r="S4" s="26">
        <v>45574</v>
      </c>
      <c r="T4" s="26">
        <v>45576</v>
      </c>
      <c r="U4" s="34">
        <v>45583</v>
      </c>
    </row>
    <row r="5" ht="52.5" customHeight="1" spans="1:21">
      <c r="A5" s="35" t="s">
        <v>24</v>
      </c>
      <c r="B5" s="23" t="s">
        <v>934</v>
      </c>
      <c r="C5" s="23" t="s">
        <v>935</v>
      </c>
      <c r="D5" s="33">
        <v>21600</v>
      </c>
      <c r="E5" s="33">
        <v>21600</v>
      </c>
      <c r="F5" s="23" t="s">
        <v>38</v>
      </c>
      <c r="G5" s="19">
        <v>45474</v>
      </c>
      <c r="H5" s="19">
        <v>45474</v>
      </c>
      <c r="I5" s="19" t="s">
        <v>34</v>
      </c>
      <c r="J5" s="26">
        <v>45476</v>
      </c>
      <c r="K5" s="26">
        <v>45482</v>
      </c>
      <c r="L5" s="26">
        <v>45483</v>
      </c>
      <c r="M5" s="26">
        <v>45485</v>
      </c>
      <c r="N5" s="26">
        <v>45488</v>
      </c>
      <c r="O5" s="26">
        <v>45489</v>
      </c>
      <c r="P5" s="26">
        <v>45490</v>
      </c>
      <c r="Q5" s="26">
        <v>45490</v>
      </c>
      <c r="R5" s="26">
        <v>45490</v>
      </c>
      <c r="S5" s="26">
        <v>45490</v>
      </c>
      <c r="T5" s="26">
        <v>45498</v>
      </c>
      <c r="U5" s="34">
        <v>45499</v>
      </c>
    </row>
    <row r="6" ht="52" spans="1:21">
      <c r="A6" s="35" t="s">
        <v>24</v>
      </c>
      <c r="B6" s="36" t="s">
        <v>94</v>
      </c>
      <c r="C6" s="36" t="s">
        <v>94</v>
      </c>
      <c r="D6" s="37">
        <v>220000</v>
      </c>
      <c r="E6" s="37">
        <v>220000</v>
      </c>
      <c r="F6" s="36" t="s">
        <v>38</v>
      </c>
      <c r="G6" s="19">
        <v>45413</v>
      </c>
      <c r="H6" s="19">
        <v>45415</v>
      </c>
      <c r="I6" s="19" t="s">
        <v>34</v>
      </c>
      <c r="J6" s="26">
        <v>45418</v>
      </c>
      <c r="K6" s="26">
        <v>45425</v>
      </c>
      <c r="L6" s="26">
        <v>45427</v>
      </c>
      <c r="M6" s="26">
        <v>45432</v>
      </c>
      <c r="N6" s="26">
        <v>45434</v>
      </c>
      <c r="O6" s="26">
        <v>45435</v>
      </c>
      <c r="P6" s="26">
        <v>45439</v>
      </c>
      <c r="Q6" s="26">
        <v>45440</v>
      </c>
      <c r="R6" s="26">
        <v>45442</v>
      </c>
      <c r="S6" s="26">
        <v>45446</v>
      </c>
      <c r="T6" s="26">
        <v>45600</v>
      </c>
      <c r="U6" s="34">
        <v>45607</v>
      </c>
    </row>
    <row r="7" ht="53" customHeight="1" spans="1:21">
      <c r="A7" s="35" t="s">
        <v>24</v>
      </c>
      <c r="B7" s="36" t="s">
        <v>936</v>
      </c>
      <c r="C7" s="36" t="s">
        <v>937</v>
      </c>
      <c r="D7" s="37">
        <v>150000</v>
      </c>
      <c r="E7" s="37">
        <v>150000</v>
      </c>
      <c r="F7" s="23" t="s">
        <v>938</v>
      </c>
      <c r="G7" s="19">
        <v>45383</v>
      </c>
      <c r="H7" s="19">
        <v>45385</v>
      </c>
      <c r="I7" s="19" t="s">
        <v>34</v>
      </c>
      <c r="J7" s="26">
        <v>45387</v>
      </c>
      <c r="K7" s="26">
        <v>45390</v>
      </c>
      <c r="L7" s="26">
        <v>45392</v>
      </c>
      <c r="M7" s="26">
        <v>45394</v>
      </c>
      <c r="N7" s="26">
        <v>45397</v>
      </c>
      <c r="O7" s="26">
        <v>45399</v>
      </c>
      <c r="P7" s="26">
        <v>45401</v>
      </c>
      <c r="Q7" s="26">
        <v>45404</v>
      </c>
      <c r="R7" s="26">
        <v>45405</v>
      </c>
      <c r="S7" s="26">
        <v>45413</v>
      </c>
      <c r="T7" s="26">
        <v>45747</v>
      </c>
      <c r="U7" s="34">
        <v>45748</v>
      </c>
    </row>
    <row r="8" ht="29" customHeight="1" spans="1:21">
      <c r="A8" s="35" t="s">
        <v>24</v>
      </c>
      <c r="B8" s="38" t="s">
        <v>99</v>
      </c>
      <c r="C8" s="38" t="s">
        <v>939</v>
      </c>
      <c r="D8" s="39">
        <v>50000</v>
      </c>
      <c r="E8" s="39">
        <v>50000</v>
      </c>
      <c r="F8" s="23" t="s">
        <v>38</v>
      </c>
      <c r="G8" s="19">
        <v>45383</v>
      </c>
      <c r="H8" s="19">
        <v>45385</v>
      </c>
      <c r="I8" s="19" t="s">
        <v>34</v>
      </c>
      <c r="J8" s="26">
        <v>45387</v>
      </c>
      <c r="K8" s="26">
        <v>45390</v>
      </c>
      <c r="L8" s="26">
        <v>45392</v>
      </c>
      <c r="M8" s="26">
        <v>45394</v>
      </c>
      <c r="N8" s="26">
        <v>45397</v>
      </c>
      <c r="O8" s="26">
        <v>45399</v>
      </c>
      <c r="P8" s="26">
        <v>45401</v>
      </c>
      <c r="Q8" s="26">
        <v>45404</v>
      </c>
      <c r="R8" s="26">
        <v>45405</v>
      </c>
      <c r="S8" s="26">
        <v>45413</v>
      </c>
      <c r="T8" s="26">
        <v>45747</v>
      </c>
      <c r="U8" s="34">
        <v>45748</v>
      </c>
    </row>
    <row r="9" ht="39" spans="1:21">
      <c r="A9" s="35" t="s">
        <v>24</v>
      </c>
      <c r="B9" s="38" t="s">
        <v>101</v>
      </c>
      <c r="C9" s="38" t="s">
        <v>940</v>
      </c>
      <c r="D9" s="39">
        <v>50000</v>
      </c>
      <c r="E9" s="39">
        <v>50000</v>
      </c>
      <c r="F9" s="23" t="s">
        <v>260</v>
      </c>
      <c r="G9" s="19">
        <v>45383</v>
      </c>
      <c r="H9" s="19">
        <v>45385</v>
      </c>
      <c r="I9" s="19" t="s">
        <v>34</v>
      </c>
      <c r="J9" s="26">
        <v>45387</v>
      </c>
      <c r="K9" s="26">
        <v>45390</v>
      </c>
      <c r="L9" s="26">
        <v>45392</v>
      </c>
      <c r="M9" s="26">
        <v>45394</v>
      </c>
      <c r="N9" s="26">
        <v>45397</v>
      </c>
      <c r="O9" s="26">
        <v>45399</v>
      </c>
      <c r="P9" s="26">
        <v>45401</v>
      </c>
      <c r="Q9" s="26">
        <v>45404</v>
      </c>
      <c r="R9" s="26">
        <v>45405</v>
      </c>
      <c r="S9" s="26">
        <v>45413</v>
      </c>
      <c r="T9" s="26">
        <v>45747</v>
      </c>
      <c r="U9" s="34">
        <v>45748</v>
      </c>
    </row>
    <row r="10" ht="36" customHeight="1" spans="1:21">
      <c r="A10" s="35" t="s">
        <v>24</v>
      </c>
      <c r="B10" s="38" t="s">
        <v>103</v>
      </c>
      <c r="C10" s="38" t="s">
        <v>941</v>
      </c>
      <c r="D10" s="39">
        <v>50000</v>
      </c>
      <c r="E10" s="39">
        <v>50000</v>
      </c>
      <c r="F10" s="23" t="s">
        <v>260</v>
      </c>
      <c r="G10" s="19">
        <v>45383</v>
      </c>
      <c r="H10" s="19">
        <v>45385</v>
      </c>
      <c r="I10" s="19" t="s">
        <v>34</v>
      </c>
      <c r="J10" s="26">
        <v>45387</v>
      </c>
      <c r="K10" s="26">
        <v>45390</v>
      </c>
      <c r="L10" s="26">
        <v>45392</v>
      </c>
      <c r="M10" s="26">
        <v>45394</v>
      </c>
      <c r="N10" s="26">
        <v>45397</v>
      </c>
      <c r="O10" s="26">
        <v>45399</v>
      </c>
      <c r="P10" s="26">
        <v>45401</v>
      </c>
      <c r="Q10" s="26">
        <v>45404</v>
      </c>
      <c r="R10" s="26">
        <v>45405</v>
      </c>
      <c r="S10" s="26">
        <v>45413</v>
      </c>
      <c r="T10" s="26">
        <v>45747</v>
      </c>
      <c r="U10" s="34">
        <v>45748</v>
      </c>
    </row>
    <row r="11" ht="38" customHeight="1" spans="1:21">
      <c r="A11" s="40" t="s">
        <v>107</v>
      </c>
      <c r="B11" s="36" t="s">
        <v>108</v>
      </c>
      <c r="C11" s="36" t="s">
        <v>108</v>
      </c>
      <c r="D11" s="41">
        <v>100000</v>
      </c>
      <c r="E11" s="41">
        <v>100000</v>
      </c>
      <c r="F11" s="23" t="s">
        <v>260</v>
      </c>
      <c r="G11" s="19">
        <v>45474</v>
      </c>
      <c r="H11" s="19">
        <v>45476</v>
      </c>
      <c r="I11" s="19" t="s">
        <v>34</v>
      </c>
      <c r="J11" s="26">
        <v>45477</v>
      </c>
      <c r="K11" s="26">
        <v>45485</v>
      </c>
      <c r="L11" s="26">
        <v>45489</v>
      </c>
      <c r="M11" s="26">
        <v>45492</v>
      </c>
      <c r="N11" s="26">
        <v>45495</v>
      </c>
      <c r="O11" s="26">
        <v>45497</v>
      </c>
      <c r="P11" s="26">
        <v>45498</v>
      </c>
      <c r="Q11" s="26">
        <v>45499</v>
      </c>
      <c r="R11" s="26">
        <v>45502</v>
      </c>
      <c r="S11" s="26">
        <v>45504</v>
      </c>
      <c r="T11" s="34">
        <v>45516</v>
      </c>
      <c r="U11" s="34">
        <v>45523</v>
      </c>
    </row>
    <row r="12" ht="39" spans="1:21">
      <c r="A12" s="40" t="s">
        <v>107</v>
      </c>
      <c r="B12" s="36" t="s">
        <v>110</v>
      </c>
      <c r="C12" s="36" t="s">
        <v>110</v>
      </c>
      <c r="D12" s="39">
        <v>200000</v>
      </c>
      <c r="E12" s="39">
        <v>200000</v>
      </c>
      <c r="F12" s="23" t="s">
        <v>260</v>
      </c>
      <c r="G12" s="19">
        <v>45474</v>
      </c>
      <c r="H12" s="19">
        <v>45476</v>
      </c>
      <c r="I12" s="19" t="s">
        <v>34</v>
      </c>
      <c r="J12" s="26">
        <v>45477</v>
      </c>
      <c r="K12" s="26">
        <v>45485</v>
      </c>
      <c r="L12" s="26">
        <v>45489</v>
      </c>
      <c r="M12" s="26">
        <v>45492</v>
      </c>
      <c r="N12" s="26">
        <v>45495</v>
      </c>
      <c r="O12" s="26">
        <v>45497</v>
      </c>
      <c r="P12" s="26">
        <v>45498</v>
      </c>
      <c r="Q12" s="26">
        <v>45499</v>
      </c>
      <c r="R12" s="26">
        <v>45502</v>
      </c>
      <c r="S12" s="26">
        <v>45504</v>
      </c>
      <c r="T12" s="34">
        <v>45516</v>
      </c>
      <c r="U12" s="34">
        <v>45523</v>
      </c>
    </row>
    <row r="13" ht="39" spans="1:21">
      <c r="A13" s="40" t="s">
        <v>107</v>
      </c>
      <c r="B13" s="36" t="s">
        <v>112</v>
      </c>
      <c r="C13" s="36" t="s">
        <v>112</v>
      </c>
      <c r="D13" s="39">
        <v>100000</v>
      </c>
      <c r="E13" s="39">
        <v>100000</v>
      </c>
      <c r="F13" s="23" t="s">
        <v>260</v>
      </c>
      <c r="G13" s="19">
        <v>45474</v>
      </c>
      <c r="H13" s="19">
        <v>45476</v>
      </c>
      <c r="I13" s="19" t="s">
        <v>34</v>
      </c>
      <c r="J13" s="26">
        <v>45477</v>
      </c>
      <c r="K13" s="26">
        <v>45485</v>
      </c>
      <c r="L13" s="26">
        <v>45489</v>
      </c>
      <c r="M13" s="26">
        <v>45492</v>
      </c>
      <c r="N13" s="26">
        <v>45495</v>
      </c>
      <c r="O13" s="26">
        <v>45497</v>
      </c>
      <c r="P13" s="26">
        <v>45498</v>
      </c>
      <c r="Q13" s="26">
        <v>45499</v>
      </c>
      <c r="R13" s="26">
        <v>45502</v>
      </c>
      <c r="S13" s="26">
        <v>45504</v>
      </c>
      <c r="T13" s="34">
        <v>45516</v>
      </c>
      <c r="U13" s="34">
        <v>45523</v>
      </c>
    </row>
    <row r="14" ht="52" spans="1:21">
      <c r="A14" s="40" t="s">
        <v>107</v>
      </c>
      <c r="B14" s="42" t="s">
        <v>942</v>
      </c>
      <c r="C14" s="36" t="s">
        <v>943</v>
      </c>
      <c r="D14" s="39">
        <v>200000</v>
      </c>
      <c r="E14" s="39">
        <v>200000</v>
      </c>
      <c r="F14" s="23" t="s">
        <v>260</v>
      </c>
      <c r="G14" s="19">
        <v>45383</v>
      </c>
      <c r="H14" s="19">
        <v>45385</v>
      </c>
      <c r="I14" s="19" t="s">
        <v>34</v>
      </c>
      <c r="J14" s="26">
        <v>45387</v>
      </c>
      <c r="K14" s="26">
        <v>45390</v>
      </c>
      <c r="L14" s="26">
        <v>45392</v>
      </c>
      <c r="M14" s="26">
        <v>45394</v>
      </c>
      <c r="N14" s="26">
        <v>45397</v>
      </c>
      <c r="O14" s="26">
        <v>45399</v>
      </c>
      <c r="P14" s="26">
        <v>45401</v>
      </c>
      <c r="Q14" s="26">
        <v>45404</v>
      </c>
      <c r="R14" s="26">
        <v>45405</v>
      </c>
      <c r="S14" s="26">
        <v>45413</v>
      </c>
      <c r="T14" s="26">
        <v>45747</v>
      </c>
      <c r="U14" s="34">
        <v>45748</v>
      </c>
    </row>
    <row r="15" ht="26" customHeight="1" spans="1:21">
      <c r="A15" s="40" t="s">
        <v>24</v>
      </c>
      <c r="B15" s="43" t="s">
        <v>944</v>
      </c>
      <c r="C15" s="43" t="s">
        <v>945</v>
      </c>
      <c r="D15" s="39">
        <v>44000</v>
      </c>
      <c r="E15" s="39">
        <v>44000</v>
      </c>
      <c r="F15" s="23" t="s">
        <v>260</v>
      </c>
      <c r="G15" s="19">
        <v>45505</v>
      </c>
      <c r="H15" s="19">
        <v>45506</v>
      </c>
      <c r="I15" s="19" t="s">
        <v>261</v>
      </c>
      <c r="J15" s="26">
        <v>45509</v>
      </c>
      <c r="K15" s="26">
        <v>45516</v>
      </c>
      <c r="L15" s="26">
        <v>45518</v>
      </c>
      <c r="M15" s="26">
        <v>45519</v>
      </c>
      <c r="N15" s="26">
        <v>45523</v>
      </c>
      <c r="O15" s="26">
        <v>45524</v>
      </c>
      <c r="P15" s="26">
        <v>45526</v>
      </c>
      <c r="Q15" s="26">
        <v>45531</v>
      </c>
      <c r="R15" s="26">
        <v>45532</v>
      </c>
      <c r="S15" s="26">
        <v>45537</v>
      </c>
      <c r="T15" s="26">
        <v>45544</v>
      </c>
      <c r="U15" s="34">
        <v>45551</v>
      </c>
    </row>
    <row r="16" ht="43" customHeight="1" spans="1:21">
      <c r="A16" s="40" t="s">
        <v>24</v>
      </c>
      <c r="B16" s="36" t="s">
        <v>946</v>
      </c>
      <c r="C16" s="36" t="s">
        <v>947</v>
      </c>
      <c r="D16" s="39">
        <v>33000</v>
      </c>
      <c r="E16" s="39">
        <v>33000</v>
      </c>
      <c r="F16" s="23" t="s">
        <v>260</v>
      </c>
      <c r="G16" s="19">
        <v>45505</v>
      </c>
      <c r="H16" s="19">
        <v>45506</v>
      </c>
      <c r="I16" s="19" t="s">
        <v>261</v>
      </c>
      <c r="J16" s="26">
        <v>45509</v>
      </c>
      <c r="K16" s="26">
        <v>45516</v>
      </c>
      <c r="L16" s="26">
        <v>45518</v>
      </c>
      <c r="M16" s="26">
        <v>45519</v>
      </c>
      <c r="N16" s="26">
        <v>45523</v>
      </c>
      <c r="O16" s="26">
        <v>45524</v>
      </c>
      <c r="P16" s="26">
        <v>45526</v>
      </c>
      <c r="Q16" s="26">
        <v>45531</v>
      </c>
      <c r="R16" s="26">
        <v>45532</v>
      </c>
      <c r="S16" s="26">
        <v>45537</v>
      </c>
      <c r="T16" s="26">
        <v>45544</v>
      </c>
      <c r="U16" s="34">
        <v>45551</v>
      </c>
    </row>
    <row r="17" ht="28.5" customHeight="1" spans="1:21">
      <c r="A17" s="40" t="s">
        <v>24</v>
      </c>
      <c r="B17" s="36" t="s">
        <v>948</v>
      </c>
      <c r="C17" s="36" t="s">
        <v>949</v>
      </c>
      <c r="D17" s="39">
        <v>5000</v>
      </c>
      <c r="E17" s="39">
        <v>5000</v>
      </c>
      <c r="F17" s="23" t="s">
        <v>260</v>
      </c>
      <c r="G17" s="19">
        <v>45505</v>
      </c>
      <c r="H17" s="19">
        <v>45506</v>
      </c>
      <c r="I17" s="19" t="s">
        <v>261</v>
      </c>
      <c r="J17" s="26">
        <v>45509</v>
      </c>
      <c r="K17" s="26">
        <v>45516</v>
      </c>
      <c r="L17" s="26">
        <v>45518</v>
      </c>
      <c r="M17" s="26">
        <v>45519</v>
      </c>
      <c r="N17" s="26">
        <v>45523</v>
      </c>
      <c r="O17" s="26">
        <v>45524</v>
      </c>
      <c r="P17" s="26">
        <v>45526</v>
      </c>
      <c r="Q17" s="26">
        <v>45531</v>
      </c>
      <c r="R17" s="26">
        <v>45532</v>
      </c>
      <c r="S17" s="26">
        <v>45537</v>
      </c>
      <c r="T17" s="26">
        <v>45544</v>
      </c>
      <c r="U17" s="34">
        <v>45551</v>
      </c>
    </row>
    <row r="18" ht="22" customHeight="1" spans="1:21">
      <c r="A18" s="40" t="s">
        <v>107</v>
      </c>
      <c r="B18" s="36" t="s">
        <v>950</v>
      </c>
      <c r="C18" s="36" t="s">
        <v>950</v>
      </c>
      <c r="D18" s="39">
        <v>100000</v>
      </c>
      <c r="E18" s="39">
        <v>100000</v>
      </c>
      <c r="F18" s="23" t="s">
        <v>38</v>
      </c>
      <c r="G18" s="19">
        <v>45383</v>
      </c>
      <c r="H18" s="19">
        <v>45385</v>
      </c>
      <c r="I18" s="19" t="s">
        <v>34</v>
      </c>
      <c r="J18" s="26">
        <v>45387</v>
      </c>
      <c r="K18" s="26">
        <v>45390</v>
      </c>
      <c r="L18" s="26">
        <v>45392</v>
      </c>
      <c r="M18" s="26">
        <v>45394</v>
      </c>
      <c r="N18" s="26">
        <v>45397</v>
      </c>
      <c r="O18" s="26">
        <v>45399</v>
      </c>
      <c r="P18" s="26">
        <v>45401</v>
      </c>
      <c r="Q18" s="26">
        <v>45404</v>
      </c>
      <c r="R18" s="26">
        <v>45405</v>
      </c>
      <c r="S18" s="26">
        <v>45413</v>
      </c>
      <c r="T18" s="26">
        <v>45747</v>
      </c>
      <c r="U18" s="34">
        <v>45748</v>
      </c>
    </row>
    <row r="19" spans="1:21">
      <c r="A19" s="44"/>
      <c r="B19" s="36"/>
      <c r="C19" s="4" t="s">
        <v>669</v>
      </c>
      <c r="D19" s="45">
        <f>SUM(D1:D18)</f>
        <v>1494750</v>
      </c>
      <c r="E19" s="46">
        <f>SUM(D19)</f>
        <v>1494750</v>
      </c>
      <c r="F19" s="47"/>
      <c r="G19" s="15"/>
      <c r="H19" s="15"/>
      <c r="I19" s="15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9"/>
    </row>
    <row r="20" spans="1:21">
      <c r="A20" s="50" t="s">
        <v>81</v>
      </c>
      <c r="B20" s="50"/>
      <c r="C20" s="50"/>
      <c r="D20" s="45"/>
      <c r="E20" s="46"/>
      <c r="F20" s="13"/>
      <c r="G20" s="15"/>
      <c r="H20" s="15"/>
      <c r="I20" s="15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</sheetData>
  <pageMargins left="0.7" right="0.7" top="0.75" bottom="0.75" header="0.3" footer="0.3"/>
  <pageSetup paperSize="1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workbookViewId="0">
      <selection activeCell="A1" sqref="A1:V2"/>
    </sheetView>
  </sheetViews>
  <sheetFormatPr defaultColWidth="9" defaultRowHeight="14.5" outlineLevelRow="2"/>
  <cols>
    <col min="4" max="4" width="16.1818181818182" customWidth="1"/>
    <col min="5" max="5" width="12.1818181818182" customWidth="1"/>
    <col min="6" max="6" width="11.8181818181818" customWidth="1"/>
  </cols>
  <sheetData>
    <row r="1" ht="78" spans="1:22">
      <c r="A1" s="21" t="s">
        <v>762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50</v>
      </c>
      <c r="I1" s="3" t="s">
        <v>632</v>
      </c>
      <c r="J1" s="1" t="s">
        <v>8</v>
      </c>
      <c r="K1" s="4" t="s">
        <v>52</v>
      </c>
      <c r="L1" s="4" t="s">
        <v>53</v>
      </c>
      <c r="M1" s="4" t="s">
        <v>11</v>
      </c>
      <c r="N1" s="4" t="s">
        <v>12</v>
      </c>
      <c r="O1" s="4" t="s">
        <v>13</v>
      </c>
      <c r="P1" s="4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6" t="s">
        <v>19</v>
      </c>
      <c r="V1" s="6" t="s">
        <v>20</v>
      </c>
    </row>
    <row r="2" ht="67.5" customHeight="1" spans="1:22">
      <c r="A2" s="21">
        <v>1</v>
      </c>
      <c r="B2" s="1" t="s">
        <v>24</v>
      </c>
      <c r="C2" s="23" t="s">
        <v>951</v>
      </c>
      <c r="D2" s="23" t="s">
        <v>952</v>
      </c>
      <c r="E2" s="25">
        <v>200000</v>
      </c>
      <c r="F2" s="25">
        <v>300000</v>
      </c>
      <c r="G2" s="23" t="s">
        <v>953</v>
      </c>
      <c r="H2" s="19"/>
      <c r="I2" s="19" t="s">
        <v>34</v>
      </c>
      <c r="J2" s="19" t="s">
        <v>34</v>
      </c>
      <c r="K2" s="26">
        <v>45383</v>
      </c>
      <c r="L2" s="26">
        <v>45386</v>
      </c>
      <c r="M2" s="26">
        <v>45390</v>
      </c>
      <c r="N2" s="21" t="s">
        <v>34</v>
      </c>
      <c r="O2" s="21" t="s">
        <v>34</v>
      </c>
      <c r="P2" s="21" t="s">
        <v>34</v>
      </c>
      <c r="Q2" s="21" t="s">
        <v>34</v>
      </c>
      <c r="R2" s="21" t="s">
        <v>34</v>
      </c>
      <c r="S2" s="21" t="s">
        <v>34</v>
      </c>
      <c r="T2" s="26">
        <v>45399</v>
      </c>
      <c r="U2" s="26">
        <v>45448</v>
      </c>
      <c r="V2" s="26">
        <v>45455</v>
      </c>
    </row>
    <row r="3" spans="1:22">
      <c r="A3" s="27" t="s">
        <v>81</v>
      </c>
      <c r="B3" s="28"/>
      <c r="C3" s="28"/>
      <c r="D3" s="29"/>
      <c r="E3" s="30">
        <f>SUM(E2)</f>
        <v>200000</v>
      </c>
      <c r="F3" s="30">
        <f>SUM(F2)</f>
        <v>300000</v>
      </c>
    </row>
  </sheetData>
  <mergeCells count="1">
    <mergeCell ref="A3:D3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U6"/>
  <sheetViews>
    <sheetView topLeftCell="H2" workbookViewId="0">
      <pane ySplit="1" topLeftCell="A3" activePane="bottomLeft" state="frozen"/>
      <selection/>
      <selection pane="bottomLeft" activeCell="A3" sqref="A3:U6"/>
    </sheetView>
  </sheetViews>
  <sheetFormatPr defaultColWidth="9" defaultRowHeight="14.5" outlineLevelRow="5"/>
  <cols>
    <col min="2" max="2" width="13.1818181818182" customWidth="1"/>
    <col min="3" max="3" width="18.5454545454545" customWidth="1"/>
    <col min="6" max="6" width="10" customWidth="1"/>
    <col min="7" max="7" width="10.5454545454545" customWidth="1"/>
    <col min="8" max="8" width="9.90909090909091" customWidth="1"/>
    <col min="9" max="9" width="10.3636363636364" customWidth="1"/>
    <col min="10" max="10" width="10.1818181818182" customWidth="1"/>
    <col min="11" max="11" width="9.63636363636364" customWidth="1"/>
    <col min="12" max="12" width="9.45454545454546" customWidth="1"/>
    <col min="13" max="13" width="9.63636363636364" customWidth="1"/>
    <col min="14" max="15" width="10.1818181818182" customWidth="1"/>
    <col min="16" max="16" width="10.5454545454545" customWidth="1"/>
    <col min="18" max="18" width="10.6363636363636" customWidth="1"/>
    <col min="19" max="19" width="10.1818181818182" customWidth="1"/>
    <col min="20" max="20" width="11.0909090909091" customWidth="1"/>
    <col min="21" max="21" width="10.5454545454545" customWidth="1"/>
  </cols>
  <sheetData>
    <row r="2" ht="78" spans="1:21">
      <c r="A2" s="1" t="s">
        <v>0</v>
      </c>
      <c r="B2" s="1" t="s">
        <v>1</v>
      </c>
      <c r="C2" s="1" t="s">
        <v>2</v>
      </c>
      <c r="D2" s="2">
        <f ca="1">+F5+D2:U2+D2:V2+D2:U2</f>
        <v>0</v>
      </c>
      <c r="E2" s="1" t="s">
        <v>4</v>
      </c>
      <c r="F2" s="1" t="s">
        <v>5</v>
      </c>
      <c r="G2" s="1" t="s">
        <v>50</v>
      </c>
      <c r="H2" s="3" t="s">
        <v>632</v>
      </c>
      <c r="I2" s="1" t="s">
        <v>8</v>
      </c>
      <c r="J2" s="4" t="s">
        <v>52</v>
      </c>
      <c r="K2" s="4" t="s">
        <v>53</v>
      </c>
      <c r="L2" s="4" t="s">
        <v>11</v>
      </c>
      <c r="M2" s="4" t="s">
        <v>12</v>
      </c>
      <c r="N2" s="4" t="s">
        <v>13</v>
      </c>
      <c r="O2" s="4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6" t="s">
        <v>19</v>
      </c>
      <c r="U2" s="6" t="s">
        <v>20</v>
      </c>
    </row>
    <row r="3" ht="26" spans="1:21">
      <c r="A3" s="7" t="s">
        <v>24</v>
      </c>
      <c r="B3" s="8" t="s">
        <v>25</v>
      </c>
      <c r="C3" s="8" t="s">
        <v>954</v>
      </c>
      <c r="D3" s="9" t="s">
        <v>27</v>
      </c>
      <c r="E3" s="8" t="s">
        <v>27</v>
      </c>
      <c r="F3" s="8" t="s">
        <v>594</v>
      </c>
      <c r="G3" s="10" t="s">
        <v>29</v>
      </c>
      <c r="H3" s="10" t="s">
        <v>29</v>
      </c>
      <c r="I3" s="10" t="s">
        <v>29</v>
      </c>
      <c r="J3" s="10" t="s">
        <v>29</v>
      </c>
      <c r="K3" s="10" t="s">
        <v>29</v>
      </c>
      <c r="L3" s="10" t="s">
        <v>29</v>
      </c>
      <c r="M3" s="10" t="s">
        <v>29</v>
      </c>
      <c r="N3" s="10" t="s">
        <v>29</v>
      </c>
      <c r="O3" s="10" t="s">
        <v>29</v>
      </c>
      <c r="P3" s="10" t="s">
        <v>29</v>
      </c>
      <c r="Q3" s="11" t="s">
        <v>34</v>
      </c>
      <c r="R3" s="12">
        <v>45449</v>
      </c>
      <c r="S3" s="12">
        <v>45460</v>
      </c>
      <c r="T3" s="12">
        <v>45471</v>
      </c>
      <c r="U3" s="12">
        <v>45485</v>
      </c>
    </row>
    <row r="4" ht="26" spans="1:21">
      <c r="A4" s="13"/>
      <c r="B4" s="13" t="s">
        <v>955</v>
      </c>
      <c r="C4" s="13" t="s">
        <v>956</v>
      </c>
      <c r="D4" s="14" t="s">
        <v>957</v>
      </c>
      <c r="E4" s="13" t="s">
        <v>958</v>
      </c>
      <c r="F4" s="13" t="s">
        <v>38</v>
      </c>
      <c r="G4" s="10">
        <v>45422</v>
      </c>
      <c r="H4" s="10" t="s">
        <v>34</v>
      </c>
      <c r="I4" s="15" t="s">
        <v>34</v>
      </c>
      <c r="J4" s="10">
        <v>45425</v>
      </c>
      <c r="K4" s="10">
        <v>45427</v>
      </c>
      <c r="L4" s="10">
        <v>45428</v>
      </c>
      <c r="M4" s="11" t="s">
        <v>34</v>
      </c>
      <c r="N4" s="11" t="s">
        <v>34</v>
      </c>
      <c r="O4" s="11" t="s">
        <v>34</v>
      </c>
      <c r="P4" s="12">
        <v>45432</v>
      </c>
      <c r="Q4" s="12" t="s">
        <v>34</v>
      </c>
      <c r="R4" s="12">
        <v>45433</v>
      </c>
      <c r="S4" s="12">
        <v>45434</v>
      </c>
      <c r="T4" s="12">
        <v>45434</v>
      </c>
      <c r="U4" s="12">
        <v>45442</v>
      </c>
    </row>
    <row r="5" ht="26" spans="1:21">
      <c r="A5" s="13"/>
      <c r="B5" s="16" t="s">
        <v>42</v>
      </c>
      <c r="C5" s="16" t="s">
        <v>959</v>
      </c>
      <c r="D5" s="17" t="s">
        <v>960</v>
      </c>
      <c r="E5" s="16" t="s">
        <v>961</v>
      </c>
      <c r="F5" s="16" t="s">
        <v>38</v>
      </c>
      <c r="G5" s="18">
        <v>45505</v>
      </c>
      <c r="H5" s="18">
        <v>45511</v>
      </c>
      <c r="I5" s="19" t="s">
        <v>34</v>
      </c>
      <c r="J5" s="18">
        <v>45516</v>
      </c>
      <c r="K5" s="18">
        <v>45523</v>
      </c>
      <c r="L5" s="18">
        <v>45527</v>
      </c>
      <c r="M5" s="18">
        <v>45531</v>
      </c>
      <c r="N5" s="18" t="s">
        <v>34</v>
      </c>
      <c r="O5" s="18" t="s">
        <v>34</v>
      </c>
      <c r="P5" s="20">
        <v>45540</v>
      </c>
      <c r="Q5" s="21" t="s">
        <v>34</v>
      </c>
      <c r="R5" s="20" t="s">
        <v>34</v>
      </c>
      <c r="S5" s="20">
        <v>45551</v>
      </c>
      <c r="T5" s="20">
        <v>45555</v>
      </c>
      <c r="U5" s="20">
        <v>45565</v>
      </c>
    </row>
    <row r="6" ht="52" spans="1:21">
      <c r="A6" s="22"/>
      <c r="B6" s="23" t="s">
        <v>45</v>
      </c>
      <c r="C6" s="23" t="s">
        <v>962</v>
      </c>
      <c r="D6" s="24" t="s">
        <v>963</v>
      </c>
      <c r="E6" s="23" t="s">
        <v>27</v>
      </c>
      <c r="F6" s="23" t="s">
        <v>38</v>
      </c>
      <c r="G6" s="18">
        <v>45446</v>
      </c>
      <c r="H6" s="19" t="s">
        <v>34</v>
      </c>
      <c r="I6" s="18">
        <v>45448</v>
      </c>
      <c r="J6" s="21" t="s">
        <v>34</v>
      </c>
      <c r="K6" s="18">
        <v>45453</v>
      </c>
      <c r="L6" s="18">
        <v>45457</v>
      </c>
      <c r="M6" s="21" t="s">
        <v>34</v>
      </c>
      <c r="N6" s="21" t="s">
        <v>34</v>
      </c>
      <c r="O6" s="21" t="s">
        <v>34</v>
      </c>
      <c r="P6" s="20">
        <v>45475</v>
      </c>
      <c r="Q6" s="21" t="s">
        <v>34</v>
      </c>
      <c r="R6" s="20">
        <v>45481</v>
      </c>
      <c r="S6" s="20">
        <v>45488</v>
      </c>
      <c r="T6" s="20">
        <v>45431</v>
      </c>
      <c r="U6" s="20">
        <v>45503</v>
      </c>
    </row>
  </sheetData>
  <pageMargins left="0.7" right="0.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2B33B5F-96F7-466B-8D60-AB3A05C7423B}">
  <ds:schemaRefs/>
</ds:datastoreItem>
</file>

<file path=customXml/itemProps2.xml><?xml version="1.0" encoding="utf-8"?>
<ds:datastoreItem xmlns:ds="http://schemas.openxmlformats.org/officeDocument/2006/customXml" ds:itemID="{2BDB1EDD-B1A4-4007-B7CD-3C7C60AC2464}">
  <ds:schemaRefs/>
</ds:datastoreItem>
</file>

<file path=customXml/itemProps3.xml><?xml version="1.0" encoding="utf-8"?>
<ds:datastoreItem xmlns:ds="http://schemas.openxmlformats.org/officeDocument/2006/customXml" ds:itemID="{11F2C8A7-CE32-4D79-BF02-5EBA021207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Consolidated </vt:lpstr>
      <vt:lpstr>DSRD&amp;I</vt:lpstr>
      <vt:lpstr>SPB</vt:lpstr>
      <vt:lpstr>Marktn</vt:lpstr>
      <vt:lpstr>CS</vt:lpstr>
      <vt:lpstr>DCS</vt:lpstr>
      <vt:lpstr>DICT</vt:lpstr>
      <vt:lpstr>DHRP-DD</vt:lpstr>
      <vt:lpstr>RISK</vt:lpstr>
      <vt:lpstr>IA</vt:lpstr>
      <vt:lpstr>Strategy</vt:lpstr>
      <vt:lpstr>DSRDI</vt:lpstr>
      <vt:lpstr>DF</vt:lpstr>
      <vt:lpstr>DHR</vt:lpstr>
      <vt:lpstr>Marketing </vt:lpstr>
      <vt:lpstr>Oversight</vt:lpstr>
      <vt:lpstr>BS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Malefswane Modisenyane</dc:creator>
  <cp:lastModifiedBy>tbotlhoko</cp:lastModifiedBy>
  <dcterms:created xsi:type="dcterms:W3CDTF">2022-04-13T06:54:00Z</dcterms:created>
  <cp:lastPrinted>2025-09-02T07:20:00Z</cp:lastPrinted>
  <dcterms:modified xsi:type="dcterms:W3CDTF">2026-10-05T06:29:25Z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0x010100F77A41BD7D4330409CA93F44401302B3</vt:lpwstr>
  </property>
  <property fmtid="{D5CDD505-2E9C-101B-9397-08002B2CF9AE}" pid="3" name="ICV">
    <vt:lpwstr>D729AB883DC54A9D93B79BA5C70649A4_13</vt:lpwstr>
  </property>
  <property fmtid="{D5CDD505-2E9C-101B-9397-08002B2CF9AE}" pid="4" name="KSOProductBuildVer">
    <vt:lpwstr>1033-12.1.0.28485</vt:lpwstr>
  </property>
  <property fmtid="{D5CDD505-2E9C-101B-9397-08002B2CF9AE}" pid="5" name="CalculationRule">
    <vt:i4>0</vt:i4>
  </property>
</Properties>
</file>